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Rebalans 06-2022 i Polugodišnji Izvještaj o izvršenju financijskog plana za 2022\"/>
    </mc:Choice>
  </mc:AlternateContent>
  <bookViews>
    <workbookView xWindow="0" yWindow="0" windowWidth="28800" windowHeight="12030"/>
  </bookViews>
  <sheets>
    <sheet name=" Proračun OŠ Koprivnički Bregi " sheetId="1" r:id="rId1"/>
  </sheets>
  <calcPr calcId="162913"/>
</workbook>
</file>

<file path=xl/calcChain.xml><?xml version="1.0" encoding="utf-8"?>
<calcChain xmlns="http://schemas.openxmlformats.org/spreadsheetml/2006/main">
  <c r="D176" i="1" l="1"/>
  <c r="D188" i="1"/>
  <c r="B120" i="1"/>
  <c r="B128" i="1"/>
  <c r="B127" i="1" s="1"/>
  <c r="D80" i="1"/>
  <c r="C86" i="1"/>
  <c r="C80" i="1" s="1"/>
  <c r="D81" i="1"/>
  <c r="D86" i="1"/>
  <c r="D79" i="1" s="1"/>
  <c r="D90" i="1"/>
  <c r="D95" i="1"/>
  <c r="D102" i="1"/>
  <c r="D113" i="1"/>
  <c r="C136" i="1"/>
  <c r="B136" i="1"/>
  <c r="E66" i="1" l="1"/>
  <c r="D49" i="1"/>
  <c r="D63" i="1"/>
  <c r="D66" i="1"/>
  <c r="C63" i="1"/>
  <c r="C66" i="1"/>
  <c r="B62" i="1"/>
  <c r="B63" i="1"/>
  <c r="B66" i="1"/>
  <c r="D62" i="1"/>
  <c r="C62" i="1"/>
  <c r="C47" i="1" s="1"/>
  <c r="E20" i="1"/>
  <c r="E51" i="1"/>
  <c r="E49" i="1"/>
  <c r="E53" i="1"/>
  <c r="D57" i="1"/>
  <c r="C53" i="1"/>
  <c r="D53" i="1"/>
  <c r="C49" i="1"/>
  <c r="E187" i="1" l="1"/>
  <c r="E185" i="1"/>
  <c r="E184" i="1"/>
  <c r="E183" i="1"/>
  <c r="E181" i="1"/>
  <c r="E180" i="1"/>
  <c r="E179" i="1"/>
  <c r="E178" i="1"/>
  <c r="E175" i="1"/>
  <c r="E173" i="1"/>
  <c r="E171" i="1"/>
  <c r="E163" i="1"/>
  <c r="E161" i="1"/>
  <c r="E159" i="1"/>
  <c r="E157" i="1"/>
  <c r="E156" i="1"/>
  <c r="E155" i="1"/>
  <c r="E152" i="1"/>
  <c r="E150" i="1"/>
  <c r="E148" i="1"/>
  <c r="E98" i="1"/>
  <c r="E138" i="1"/>
  <c r="E136" i="1"/>
  <c r="E135" i="1"/>
  <c r="E133" i="1"/>
  <c r="E129" i="1"/>
  <c r="E125" i="1"/>
  <c r="E123" i="1"/>
  <c r="E122" i="1"/>
  <c r="E121" i="1"/>
  <c r="E118" i="1"/>
  <c r="E117" i="1"/>
  <c r="E116" i="1"/>
  <c r="E115" i="1"/>
  <c r="E114" i="1"/>
  <c r="E111" i="1"/>
  <c r="E110" i="1"/>
  <c r="E109" i="1"/>
  <c r="E108" i="1"/>
  <c r="E107" i="1"/>
  <c r="E106" i="1"/>
  <c r="E105" i="1"/>
  <c r="E104" i="1"/>
  <c r="E103" i="1"/>
  <c r="E101" i="1"/>
  <c r="E100" i="1"/>
  <c r="E99" i="1"/>
  <c r="E97" i="1"/>
  <c r="E96" i="1"/>
  <c r="E94" i="1"/>
  <c r="E93" i="1"/>
  <c r="E92" i="1"/>
  <c r="E91" i="1"/>
  <c r="E88" i="1"/>
  <c r="E87" i="1"/>
  <c r="E85" i="1"/>
  <c r="E84" i="1"/>
  <c r="E83" i="1"/>
  <c r="E82" i="1"/>
  <c r="E72" i="1"/>
  <c r="E71" i="1"/>
  <c r="E68" i="1"/>
  <c r="E67" i="1"/>
  <c r="E65" i="1"/>
  <c r="E64" i="1"/>
  <c r="E61" i="1"/>
  <c r="E58" i="1"/>
  <c r="E57" i="1"/>
  <c r="E55" i="1"/>
  <c r="E54" i="1"/>
  <c r="E52" i="1"/>
  <c r="E19" i="1"/>
  <c r="E18" i="1"/>
  <c r="E14" i="1"/>
  <c r="C32" i="1" l="1"/>
  <c r="B32" i="1" l="1"/>
  <c r="C21" i="1"/>
  <c r="C184" i="1"/>
  <c r="C182" i="1"/>
  <c r="C48" i="1"/>
  <c r="D60" i="1"/>
  <c r="E60" i="1" s="1"/>
  <c r="B186" i="1"/>
  <c r="B184" i="1"/>
  <c r="B182" i="1"/>
  <c r="B176" i="1"/>
  <c r="B174" i="1"/>
  <c r="B172" i="1"/>
  <c r="B170" i="1"/>
  <c r="B188" i="1" s="1"/>
  <c r="B162" i="1"/>
  <c r="B160" i="1"/>
  <c r="B158" i="1"/>
  <c r="B153" i="1"/>
  <c r="B151" i="1"/>
  <c r="B149" i="1"/>
  <c r="B147" i="1"/>
  <c r="B137" i="1"/>
  <c r="B134" i="1"/>
  <c r="B126" i="1"/>
  <c r="B113" i="1"/>
  <c r="B102" i="1"/>
  <c r="B95" i="1"/>
  <c r="B90" i="1"/>
  <c r="B86" i="1"/>
  <c r="B79" i="1" s="1"/>
  <c r="B81" i="1"/>
  <c r="B80" i="1"/>
  <c r="C57" i="1"/>
  <c r="B70" i="1"/>
  <c r="B69" i="1"/>
  <c r="B60" i="1"/>
  <c r="B59" i="1"/>
  <c r="B53" i="1"/>
  <c r="B49" i="1"/>
  <c r="B48" i="1" s="1"/>
  <c r="B47" i="1" s="1"/>
  <c r="B20" i="1"/>
  <c r="B16" i="1"/>
  <c r="B21" i="1" s="1"/>
  <c r="C56" i="1" l="1"/>
  <c r="B89" i="1"/>
  <c r="B164" i="1"/>
  <c r="C176" i="1"/>
  <c r="C120" i="1"/>
  <c r="C128" i="1"/>
  <c r="C113" i="1"/>
  <c r="C102" i="1"/>
  <c r="C95" i="1"/>
  <c r="C90" i="1"/>
  <c r="C81" i="1"/>
  <c r="C89" i="1" l="1"/>
  <c r="C188" i="1"/>
  <c r="C134" i="1"/>
  <c r="C137" i="1"/>
  <c r="E137" i="1" s="1"/>
  <c r="C60" i="1"/>
  <c r="C70" i="1"/>
  <c r="C69" i="1" l="1"/>
  <c r="C59" i="1"/>
  <c r="C127" i="1"/>
  <c r="E95" i="1"/>
  <c r="C79" i="1"/>
  <c r="C20" i="1"/>
  <c r="D20" i="1"/>
  <c r="C16" i="1"/>
  <c r="D16" i="1"/>
  <c r="D21" i="1" l="1"/>
  <c r="D32" i="1" s="1"/>
  <c r="E16" i="1"/>
  <c r="C126" i="1"/>
  <c r="D162" i="1" l="1"/>
  <c r="E162" i="1" s="1"/>
  <c r="D160" i="1"/>
  <c r="E160" i="1" s="1"/>
  <c r="D158" i="1"/>
  <c r="E158" i="1" s="1"/>
  <c r="D153" i="1"/>
  <c r="E153" i="1" s="1"/>
  <c r="D151" i="1"/>
  <c r="E151" i="1" s="1"/>
  <c r="D149" i="1"/>
  <c r="E149" i="1" s="1"/>
  <c r="D147" i="1"/>
  <c r="E147" i="1" s="1"/>
  <c r="C162" i="1"/>
  <c r="C160" i="1"/>
  <c r="C158" i="1"/>
  <c r="C153" i="1"/>
  <c r="C151" i="1"/>
  <c r="C149" i="1"/>
  <c r="C147" i="1"/>
  <c r="D164" i="1" l="1"/>
  <c r="E164" i="1" s="1"/>
  <c r="C164" i="1"/>
  <c r="D186" i="1"/>
  <c r="E186" i="1" s="1"/>
  <c r="D184" i="1"/>
  <c r="D182" i="1"/>
  <c r="E182" i="1" s="1"/>
  <c r="E176" i="1"/>
  <c r="D174" i="1"/>
  <c r="E174" i="1" s="1"/>
  <c r="D172" i="1"/>
  <c r="E172" i="1" s="1"/>
  <c r="D170" i="1"/>
  <c r="E170" i="1" s="1"/>
  <c r="C186" i="1"/>
  <c r="C174" i="1"/>
  <c r="C172" i="1"/>
  <c r="C170" i="1"/>
  <c r="D137" i="1"/>
  <c r="E102" i="1"/>
  <c r="D134" i="1"/>
  <c r="E134" i="1" s="1"/>
  <c r="D128" i="1"/>
  <c r="E128" i="1" s="1"/>
  <c r="D120" i="1"/>
  <c r="E120" i="1" s="1"/>
  <c r="E113" i="1"/>
  <c r="E81" i="1"/>
  <c r="D70" i="1"/>
  <c r="E63" i="1"/>
  <c r="D56" i="1"/>
  <c r="E56" i="1" s="1"/>
  <c r="D89" i="1" l="1"/>
  <c r="E90" i="1"/>
  <c r="E86" i="1"/>
  <c r="D69" i="1"/>
  <c r="E69" i="1" s="1"/>
  <c r="E70" i="1"/>
  <c r="D48" i="1"/>
  <c r="D127" i="1"/>
  <c r="E127" i="1" s="1"/>
  <c r="D59" i="1"/>
  <c r="E59" i="1" s="1"/>
  <c r="D136" i="1"/>
  <c r="D126" i="1" s="1"/>
  <c r="E126" i="1" s="1"/>
  <c r="E80" i="1"/>
  <c r="E62" i="1"/>
  <c r="E188" i="1"/>
  <c r="E89" i="1" l="1"/>
  <c r="E48" i="1"/>
  <c r="D47" i="1"/>
  <c r="E47" i="1" s="1"/>
  <c r="E79" i="1"/>
</calcChain>
</file>

<file path=xl/sharedStrings.xml><?xml version="1.0" encoding="utf-8"?>
<sst xmlns="http://schemas.openxmlformats.org/spreadsheetml/2006/main" count="179" uniqueCount="143">
  <si>
    <t>Račun/opis</t>
  </si>
  <si>
    <t>A. RAČUN PRIHODA</t>
  </si>
  <si>
    <t>Prihodi poslovanja</t>
  </si>
  <si>
    <t>Rashodi poslovanja</t>
  </si>
  <si>
    <t>Rashodi za nabavu nefinancijske imovine</t>
  </si>
  <si>
    <t>UKUPNO RASHODI</t>
  </si>
  <si>
    <t>VIŠAK/MANJAK</t>
  </si>
  <si>
    <t>B. RAČUN FINANCIRANJA</t>
  </si>
  <si>
    <t>Izdaci za nefinancijsku imovinu i otplate zajmova</t>
  </si>
  <si>
    <t>NETO FINANCIRANJE</t>
  </si>
  <si>
    <t>C. VIŠAK/MANJAK IZ tekućeg razdoblja</t>
  </si>
  <si>
    <t>Članak 2.</t>
  </si>
  <si>
    <t>Prihodi i rashodi te primici i izdaci u Računu prihoda i rashoda i Računu financiranja iskazani prema ekonomskoj klasifikaciji, prema izvorima</t>
  </si>
  <si>
    <t>financiranja i prema funkcijskoj klasifikaciji prikazani su kako slijedi</t>
  </si>
  <si>
    <t>A. RAČUN PRIHODA I RASHODA</t>
  </si>
  <si>
    <t>Tablica 1. prihodi i rashodi po ekonomskoj klasifikaciji</t>
  </si>
  <si>
    <t>PRIHODI</t>
  </si>
  <si>
    <t>Brojčana oznaka i naziv računa prihoda ekonomske klasifikacije na razini razreda, skupine,podskupine i odjeljka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</si>
  <si>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</si>
  <si>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</si>
  <si>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</si>
  <si>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639 Prijenosi između proračunskih korisnika istog proračuna</t>
  </si>
  <si>
    <t>64 Prihodi od imovine</t>
  </si>
  <si>
    <t>641 Prihodi od financijske imovine</t>
  </si>
  <si>
    <t>6413 Kamate na oročena sredstva i depozite po viđenju</t>
  </si>
  <si>
    <t>65 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</si>
  <si>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</si>
  <si>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</si>
  <si>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</t>
  </si>
  <si>
    <t>661 Prihodi od prodaje proizvoda i robe te pruženih usluga</t>
  </si>
  <si>
    <t>6614  Prihodi od prodaje proizvoda i robe</t>
  </si>
  <si>
    <t>6615 Prihodi od pruženih usluga</t>
  </si>
  <si>
    <t>663 Donacije od pravnih i fizičkih osoba izvan općeg proračuna</t>
  </si>
  <si>
    <t>67 Prihodi od nadležnog  proračuna i od HZZO-a temeljem ugovornih obveza</t>
  </si>
  <si>
    <t>671 Prihodi od nadležnog proračuna za financiranje rashoda poslovanja</t>
  </si>
  <si>
    <t>6711 Prihodi od nadležnog proračuna za financiranje rashoda poslovanja</t>
  </si>
  <si>
    <t>6712 Prihodi iz nadležnog proračuna za financiranje rashoda za nabavu nefinancijske imovine</t>
  </si>
  <si>
    <t>63 Pomoći iz inozemstva i od subjekata unutar općeg proračuna</t>
  </si>
  <si>
    <t>RASHODI</t>
  </si>
  <si>
    <t>31 Rashodi za zaposlene</t>
  </si>
  <si>
    <t>311 Plaće</t>
  </si>
  <si>
    <t>3111 Plaće za redovan rad</t>
  </si>
  <si>
    <t>3113 Plaće za prekovremeni rad</t>
  </si>
  <si>
    <t>3114 Plaće za posebne uvjete</t>
  </si>
  <si>
    <t>312 Ostali rashodi za zaposlene</t>
  </si>
  <si>
    <t>313 Doprinosi na plaće</t>
  </si>
  <si>
    <t>3132 Doprinos za obvezno zdravstveno osiguranje</t>
  </si>
  <si>
    <t>3133 Doprinos za obvezno zdravstveno osiguranje u slučaju nezaposlenosti</t>
  </si>
  <si>
    <t>32 Materijalni rashodi</t>
  </si>
  <si>
    <t>321 Naknade troškova zaposlenima</t>
  </si>
  <si>
    <t>3211 Službena putovanja</t>
  </si>
  <si>
    <t>3212 Naknada za prijevoz  za rad na terenu i odvojen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</si>
  <si>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</si>
  <si>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</si>
  <si>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</si>
  <si>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</si>
  <si>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</si>
  <si>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</si>
  <si>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3225 Sitni inventar i auto gume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</si>
  <si>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</si>
  <si>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</si>
  <si>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</si>
  <si>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</si>
  <si>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</si>
  <si>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</si>
  <si>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</si>
  <si>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</si>
  <si>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</si>
  <si>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329 Ostali nespomenuti rashodi poslovanja</t>
  </si>
  <si>
    <t>3293 Reprezentacija</t>
  </si>
  <si>
    <t>3294 Članarine i norme</t>
  </si>
  <si>
    <t>3299 Ostali nespomenuti rashodi poslovanja</t>
  </si>
  <si>
    <t>343 Ostali financijski rashodi</t>
  </si>
  <si>
    <t>3431 Bankarske usluge i usluge platnog prometa</t>
  </si>
  <si>
    <t>42 Rashodi za nabavu proizvedene nefinancijske imovine</t>
  </si>
  <si>
    <t>422 Postrojenja i oprema</t>
  </si>
  <si>
    <t>4221 Uredska oprema i namještaj</t>
  </si>
  <si>
    <t>4226 Sportska i glazbena oprema</t>
  </si>
  <si>
    <t>424 Knjige, umjetnička djela i ostale izložbene vrijednosti</t>
  </si>
  <si>
    <t>4241 Knjige</t>
  </si>
  <si>
    <t>451 Dodatna ulaganja na građevinskim objektima</t>
  </si>
  <si>
    <t>4511 Dodatna ulaganja na građevinskim objektima</t>
  </si>
  <si>
    <t>Brojčana oznaka i naziv izvora financiranja na razini razreda i skupine</t>
  </si>
  <si>
    <t>Brojčana oznaka i naziv računa rashoda ekonomske klasifikacije na razini razreda, skupine,podskupine i odjeljka</t>
  </si>
  <si>
    <t>Izvor 1. Opći prihodi i primici</t>
  </si>
  <si>
    <t>Izvor 1.1. Prihodi od poreza za redovnu djelatnost</t>
  </si>
  <si>
    <t>Izvor 3. Vlastiti prihodi</t>
  </si>
  <si>
    <t>Izvor 3.1. Vlastiti prihodi-proračunski korisnik</t>
  </si>
  <si>
    <t>Izvor 4. Prihodi za posebne namjene</t>
  </si>
  <si>
    <t>Izvor 4.5. Ostali nespomenuti prihodi-proračunski korisnik</t>
  </si>
  <si>
    <t>Izvor 5. Pomoći</t>
  </si>
  <si>
    <t>Izvor 5.5. Pomoći-proračunski korisnik</t>
  </si>
  <si>
    <t>Izvor 6. Donacije</t>
  </si>
  <si>
    <t>Izvor 7. Prihodi od prodaje imovine</t>
  </si>
  <si>
    <t>I. OPĆI DIO</t>
  </si>
  <si>
    <t>Članak 1.</t>
  </si>
  <si>
    <t>6  + 7 Prihodi poslovanja</t>
  </si>
  <si>
    <t>634 Pomoć od izvanproračunskih korisnika</t>
  </si>
  <si>
    <t>3292 Premija osiguranja</t>
  </si>
  <si>
    <t>3433 Zatezne kamate</t>
  </si>
  <si>
    <t>4225 Instrumenti, uređaji i strojevi</t>
  </si>
  <si>
    <t>3 + 4  Rashodi poslovanja</t>
  </si>
  <si>
    <t>4223 Oprema za održavanje i zaštitu</t>
  </si>
  <si>
    <t>3239 Ostale usluge</t>
  </si>
  <si>
    <t>324 Naknade troškova osobama izvan radnog odnosa</t>
  </si>
  <si>
    <t>UKUPNO SVI IZVORI</t>
  </si>
  <si>
    <t>372 Naknade građanima i kućanstvima na temelju osiguranja i druge naknade</t>
  </si>
  <si>
    <t>6632 Kapitalne donacije</t>
  </si>
  <si>
    <t>Izvor 5. Ministarstvo-škole</t>
  </si>
  <si>
    <t>Izvor 5.3. Ministarstvo</t>
  </si>
  <si>
    <t>Indeks 4/3</t>
  </si>
  <si>
    <t>Izvršenje 1.-6. 2022.</t>
  </si>
  <si>
    <t>Izvorni plan 2022.</t>
  </si>
  <si>
    <t>Izvor 7.3. Prihodi od naknade šteta s osnova osiguranja -PK</t>
  </si>
  <si>
    <t>Izvor 5.8. Sredstva EU - PK</t>
  </si>
  <si>
    <t>6631 Tekuće donacije</t>
  </si>
  <si>
    <t>3434 Ostali nespomenuti financijski rashodi</t>
  </si>
  <si>
    <t>Tablica 2. Prihodi i rashodi prema izvorima financiranja</t>
  </si>
  <si>
    <t>Izvor 6.3. Donacije- PK</t>
  </si>
  <si>
    <t>Izvor 5.4. Pomoći izravnanja za decentralizirane funkcije</t>
  </si>
  <si>
    <t>369 Prijenosi između proračunskih korisnika istog proračuna</t>
  </si>
  <si>
    <t>Izvor 5.6. Pomoći iz proračuna -EU Županija</t>
  </si>
  <si>
    <t>UKUPNO PRIHODI</t>
  </si>
  <si>
    <t>Proračun OŠ Koprivnički Bregi za prvo polugodište 2022. godine  ostvaren je kako slijedi:</t>
  </si>
  <si>
    <t>Tekući plan 2022.</t>
  </si>
  <si>
    <t>UKUPNO</t>
  </si>
  <si>
    <t>RASPOLOŽIVA SREDSTVA IZ PRETHODNIH GODINA</t>
  </si>
  <si>
    <t>preneseni višak/manjak prethodnih godina</t>
  </si>
  <si>
    <t>višak/manjak za pokriće u narednom razdoblju</t>
  </si>
  <si>
    <t>Primici od financijske imovine i zaduživanja</t>
  </si>
  <si>
    <t>Prihodi od prodaje nefinancijske imovine</t>
  </si>
  <si>
    <t>6391 Tekući prijenosi između proračunskih korisnika istog proračuna</t>
  </si>
  <si>
    <t>6393 Tekući prijenosi između proračunskih korisnika istog proračuna temeljem prijenosa EU sredstava</t>
  </si>
  <si>
    <t>3691 Tekući prijenosi između proračunskih korisnika istog proračuna</t>
  </si>
  <si>
    <t>3295 Pristojbe i naknade</t>
  </si>
  <si>
    <t>4227 Uređaji, strojevi i oprema za ostale namjene</t>
  </si>
  <si>
    <t xml:space="preserve">                                                  POLUGODIŠNJI IZVJEŠTAJ O IZVRŠENJU FINANCIJSKOG PLANA  ZA 2022. GODINU  </t>
  </si>
  <si>
    <t xml:space="preserve">                                                                                      OSNOVNA ŠKOLA KOPRIVNIČKI BREGI</t>
  </si>
  <si>
    <t>4 Rashodi za nabavu nefinancijske imovine</t>
  </si>
  <si>
    <t>45 Rashodi za dodatna ulaganja na nefinancijskoj imovini</t>
  </si>
  <si>
    <t>Izvor 5.2. Pomoći iz proračuna</t>
  </si>
  <si>
    <t>3224 Materijal i dijelovi za tekuće i investicijsko održavanje</t>
  </si>
  <si>
    <t>3227 Službena, radna i zaštitna odjeća i obuća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</si>
</sst>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0" xfId="0" applyFont="1"/>
    <xf numFmtId="43" fontId="0" fillId="0" borderId="1" xfId="1" applyFont="1" applyBorder="1"/>
    <xf numFmtId="43" fontId="2" fillId="0" borderId="1" xfId="1" applyFont="1" applyBorder="1"/>
    <xf numFmtId="0" fontId="0" fillId="0" borderId="1" xfId="0" applyFont="1" applyBorder="1"/>
    <xf numFmtId="43" fontId="5" fillId="0" borderId="1" xfId="1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right"/>
    </xf>
    <xf numFmtId="43" fontId="2" fillId="0" borderId="1" xfId="1" applyFont="1" applyBorder="1" applyAlignment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abSelected="1" topLeftCell="A25" workbookViewId="0">
      <selection activeCell="H35" sqref="H35"/>
    </sheetView>
  </sheetViews>
  <sheetFormatPr defaultRowHeight="15" x14ac:dyDescent="0.25"/>
  <cols>
    <col min="1" max="1" width="69.5703125" customWidth="1"/>
    <col min="2" max="2" width="20.42578125" customWidth="1"/>
    <col min="3" max="3" width="17.28515625" customWidth="1"/>
    <col min="4" max="4" width="20.140625" customWidth="1"/>
    <col min="5" max="5" width="15" customWidth="1"/>
  </cols>
  <sheetData>
    <row r="1" spans="1:8" ht="15.75" x14ac:dyDescent="0.25">
      <c r="A1" s="1" t="s">
        <v>136</v>
      </c>
      <c r="B1" s="1"/>
      <c r="C1" s="1"/>
      <c r="D1" s="1"/>
      <c r="E1" s="1"/>
      <c r="F1" s="1"/>
      <c r="G1" s="1"/>
      <c r="H1" s="1"/>
    </row>
    <row r="2" spans="1:8" ht="15.75" x14ac:dyDescent="0.25">
      <c r="A2" s="1" t="s">
        <v>137</v>
      </c>
      <c r="B2" s="1"/>
      <c r="C2" s="1"/>
      <c r="D2" s="1"/>
      <c r="E2" s="1"/>
      <c r="F2" s="1"/>
      <c r="G2" s="1"/>
      <c r="H2" s="1"/>
    </row>
    <row r="3" spans="1:8" ht="15.75" x14ac:dyDescent="0.25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1" t="s">
        <v>94</v>
      </c>
      <c r="B4" s="1"/>
      <c r="C4" s="1"/>
      <c r="D4" s="1"/>
      <c r="E4" s="1"/>
      <c r="F4" s="1"/>
      <c r="G4" s="1"/>
      <c r="H4" s="1"/>
    </row>
    <row r="5" spans="1:8" ht="15.75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1"/>
      <c r="B6" s="1" t="s">
        <v>95</v>
      </c>
      <c r="C6" s="1"/>
      <c r="D6" s="1"/>
      <c r="E6" s="1"/>
      <c r="F6" s="1"/>
      <c r="G6" s="1"/>
      <c r="H6" s="1"/>
    </row>
    <row r="7" spans="1:8" ht="15.75" x14ac:dyDescent="0.25">
      <c r="A7" s="1"/>
      <c r="B7" s="1"/>
      <c r="C7" s="1"/>
      <c r="D7" s="1"/>
      <c r="E7" s="1"/>
      <c r="F7" s="1"/>
      <c r="G7" s="1"/>
      <c r="H7" s="1"/>
    </row>
    <row r="8" spans="1:8" s="16" customFormat="1" ht="15.75" x14ac:dyDescent="0.25">
      <c r="A8" s="15" t="s">
        <v>123</v>
      </c>
      <c r="B8" s="15"/>
      <c r="C8" s="15"/>
      <c r="D8" s="15"/>
      <c r="E8" s="15"/>
      <c r="F8" s="15"/>
      <c r="G8" s="15"/>
      <c r="H8" s="15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24" customHeight="1" x14ac:dyDescent="0.25"/>
    <row r="11" spans="1:8" x14ac:dyDescent="0.25">
      <c r="A11" s="5" t="s">
        <v>0</v>
      </c>
      <c r="B11" s="6" t="s">
        <v>112</v>
      </c>
      <c r="C11" s="6" t="s">
        <v>124</v>
      </c>
      <c r="D11" s="6" t="s">
        <v>111</v>
      </c>
      <c r="E11" s="7" t="s">
        <v>110</v>
      </c>
    </row>
    <row r="12" spans="1:8" x14ac:dyDescent="0.25">
      <c r="A12" s="7">
        <v>1</v>
      </c>
      <c r="B12" s="6">
        <v>2</v>
      </c>
      <c r="C12" s="6">
        <v>3</v>
      </c>
      <c r="D12" s="6">
        <v>4</v>
      </c>
      <c r="E12" s="7">
        <v>5</v>
      </c>
    </row>
    <row r="13" spans="1:8" x14ac:dyDescent="0.25">
      <c r="A13" s="5" t="s">
        <v>1</v>
      </c>
      <c r="B13" s="21"/>
      <c r="C13" s="21"/>
      <c r="D13" s="21"/>
      <c r="E13" s="2"/>
    </row>
    <row r="14" spans="1:8" x14ac:dyDescent="0.25">
      <c r="A14" s="19" t="s">
        <v>2</v>
      </c>
      <c r="B14" s="17">
        <v>4523390</v>
      </c>
      <c r="C14" s="17">
        <v>5135622.42</v>
      </c>
      <c r="D14" s="17">
        <v>2295563.5</v>
      </c>
      <c r="E14" s="20">
        <f>D14/C14*100</f>
        <v>44.698837108044245</v>
      </c>
    </row>
    <row r="15" spans="1:8" x14ac:dyDescent="0.25">
      <c r="A15" s="19" t="s">
        <v>130</v>
      </c>
      <c r="B15" s="17">
        <v>0</v>
      </c>
      <c r="C15" s="17">
        <v>0</v>
      </c>
      <c r="D15" s="17">
        <v>0</v>
      </c>
      <c r="E15" s="17">
        <v>0</v>
      </c>
    </row>
    <row r="16" spans="1:8" x14ac:dyDescent="0.25">
      <c r="A16" s="2" t="s">
        <v>122</v>
      </c>
      <c r="B16" s="18">
        <f t="shared" ref="B16" si="0">B14+B15</f>
        <v>4523390</v>
      </c>
      <c r="C16" s="18">
        <f t="shared" ref="C16:D16" si="1">C14+C15</f>
        <v>5135622.42</v>
      </c>
      <c r="D16" s="18">
        <f t="shared" si="1"/>
        <v>2295563.5</v>
      </c>
      <c r="E16" s="18">
        <f>D16/C16*100</f>
        <v>44.698837108044245</v>
      </c>
    </row>
    <row r="17" spans="1:5" x14ac:dyDescent="0.25">
      <c r="A17" s="2"/>
      <c r="B17" s="21"/>
      <c r="C17" s="21"/>
      <c r="D17" s="21"/>
      <c r="E17" s="17"/>
    </row>
    <row r="18" spans="1:5" x14ac:dyDescent="0.25">
      <c r="A18" s="2" t="s">
        <v>3</v>
      </c>
      <c r="B18" s="17">
        <v>4579890</v>
      </c>
      <c r="C18" s="17">
        <v>5085538.1500000004</v>
      </c>
      <c r="D18" s="17">
        <v>2272611.23</v>
      </c>
      <c r="E18" s="17">
        <f t="shared" ref="E18:E19" si="2">D18/C18*100</f>
        <v>44.687723559796709</v>
      </c>
    </row>
    <row r="19" spans="1:5" x14ac:dyDescent="0.25">
      <c r="A19" s="2" t="s">
        <v>4</v>
      </c>
      <c r="B19" s="17">
        <v>118500</v>
      </c>
      <c r="C19" s="17">
        <v>112500</v>
      </c>
      <c r="D19" s="17">
        <v>8226.9</v>
      </c>
      <c r="E19" s="17">
        <f t="shared" si="2"/>
        <v>7.3128000000000002</v>
      </c>
    </row>
    <row r="20" spans="1:5" x14ac:dyDescent="0.25">
      <c r="A20" s="2" t="s">
        <v>5</v>
      </c>
      <c r="B20" s="18">
        <f t="shared" ref="B20" si="3">B18+B19</f>
        <v>4698390</v>
      </c>
      <c r="C20" s="18">
        <f t="shared" ref="C20:D20" si="4">C18+C19</f>
        <v>5198038.1500000004</v>
      </c>
      <c r="D20" s="18">
        <f t="shared" si="4"/>
        <v>2280838.13</v>
      </c>
      <c r="E20" s="18">
        <f>D20/C20*100</f>
        <v>43.878826283720137</v>
      </c>
    </row>
    <row r="21" spans="1:5" x14ac:dyDescent="0.25">
      <c r="A21" s="2" t="s">
        <v>6</v>
      </c>
      <c r="B21" s="18">
        <f>B16-B20</f>
        <v>-175000</v>
      </c>
      <c r="C21" s="18">
        <f>C16-C20</f>
        <v>-62415.730000000447</v>
      </c>
      <c r="D21" s="18">
        <f>D16-D20</f>
        <v>14725.370000000112</v>
      </c>
      <c r="E21" s="17">
        <v>0</v>
      </c>
    </row>
    <row r="22" spans="1:5" x14ac:dyDescent="0.25">
      <c r="A22" s="2"/>
      <c r="B22" s="2"/>
      <c r="C22" s="2"/>
      <c r="D22" s="2"/>
      <c r="E22" s="2"/>
    </row>
    <row r="23" spans="1:5" x14ac:dyDescent="0.25">
      <c r="A23" s="5" t="s">
        <v>7</v>
      </c>
      <c r="B23" s="2"/>
      <c r="C23" s="2"/>
      <c r="D23" s="2"/>
      <c r="E23" s="2"/>
    </row>
    <row r="24" spans="1:5" x14ac:dyDescent="0.25">
      <c r="A24" s="19" t="s">
        <v>129</v>
      </c>
      <c r="B24" s="2"/>
      <c r="C24" s="2"/>
      <c r="D24" s="2"/>
      <c r="E24" s="2"/>
    </row>
    <row r="25" spans="1:5" x14ac:dyDescent="0.25">
      <c r="A25" s="19" t="s">
        <v>8</v>
      </c>
      <c r="B25" s="2"/>
      <c r="C25" s="2"/>
      <c r="D25" s="2"/>
      <c r="E25" s="2"/>
    </row>
    <row r="26" spans="1:5" x14ac:dyDescent="0.25">
      <c r="A26" s="2" t="s">
        <v>9</v>
      </c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5" t="s">
        <v>10</v>
      </c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19" t="s">
        <v>126</v>
      </c>
      <c r="B30" s="2"/>
      <c r="C30" s="2"/>
      <c r="D30" s="17"/>
      <c r="E30" s="2"/>
    </row>
    <row r="31" spans="1:5" x14ac:dyDescent="0.25">
      <c r="A31" s="2" t="s">
        <v>127</v>
      </c>
      <c r="B31" s="23">
        <v>62415.73</v>
      </c>
      <c r="C31" s="21">
        <v>62415.73</v>
      </c>
      <c r="D31" s="24">
        <v>62415.73</v>
      </c>
      <c r="E31" s="18"/>
    </row>
    <row r="32" spans="1:5" x14ac:dyDescent="0.25">
      <c r="A32" s="2" t="s">
        <v>128</v>
      </c>
      <c r="B32" s="23">
        <f>B21+B31</f>
        <v>-112584.26999999999</v>
      </c>
      <c r="C32" s="21">
        <f>C21+C31</f>
        <v>-4.4383341446518898E-10</v>
      </c>
      <c r="D32" s="23">
        <f>D21+D31</f>
        <v>77141.100000000122</v>
      </c>
      <c r="E32" s="18"/>
    </row>
    <row r="33" spans="1:5" x14ac:dyDescent="0.25">
      <c r="A33" s="2"/>
      <c r="B33" s="2"/>
      <c r="C33" s="2"/>
      <c r="D33" s="2"/>
      <c r="E33" s="2"/>
    </row>
    <row r="35" spans="1:5" x14ac:dyDescent="0.25">
      <c r="B35" s="4" t="s">
        <v>11</v>
      </c>
    </row>
    <row r="37" spans="1:5" x14ac:dyDescent="0.25">
      <c r="A37" t="s">
        <v>12</v>
      </c>
    </row>
    <row r="38" spans="1:5" x14ac:dyDescent="0.25">
      <c r="A38" t="s">
        <v>13</v>
      </c>
    </row>
    <row r="40" spans="1:5" x14ac:dyDescent="0.25">
      <c r="A40" s="4" t="s">
        <v>14</v>
      </c>
    </row>
    <row r="42" spans="1:5" x14ac:dyDescent="0.25">
      <c r="A42" s="4" t="s">
        <v>15</v>
      </c>
    </row>
    <row r="44" spans="1:5" ht="15.75" x14ac:dyDescent="0.25">
      <c r="A44" s="27" t="s">
        <v>16</v>
      </c>
      <c r="B44" s="27"/>
      <c r="C44" s="27"/>
      <c r="D44" s="27"/>
      <c r="E44" s="27"/>
    </row>
    <row r="45" spans="1:5" ht="25.5" x14ac:dyDescent="0.25">
      <c r="A45" s="8" t="s">
        <v>17</v>
      </c>
      <c r="B45" s="6" t="s">
        <v>112</v>
      </c>
      <c r="C45" s="6" t="s">
        <v>124</v>
      </c>
      <c r="D45" s="6" t="s">
        <v>111</v>
      </c>
      <c r="E45" s="7" t="s">
        <v>110</v>
      </c>
    </row>
    <row r="46" spans="1:5" x14ac:dyDescent="0.25">
      <c r="A46" s="8">
        <v>1</v>
      </c>
      <c r="B46" s="7">
        <v>2</v>
      </c>
      <c r="C46" s="7">
        <v>3</v>
      </c>
      <c r="D46" s="7">
        <v>4</v>
      </c>
      <c r="E46" s="7">
        <v>5</v>
      </c>
    </row>
    <row r="47" spans="1:5" x14ac:dyDescent="0.25">
      <c r="A47" s="5" t="s">
        <v>96</v>
      </c>
      <c r="B47" s="18">
        <f>B48+B56+B59+B62+B69</f>
        <v>4523390</v>
      </c>
      <c r="C47" s="18">
        <f>C48+C56+C59+C62+C69</f>
        <v>5135622.42</v>
      </c>
      <c r="D47" s="18">
        <f>D48+D56+D59+D62+D69</f>
        <v>2295563.5</v>
      </c>
      <c r="E47" s="18">
        <f>D47/C47*100</f>
        <v>44.698837108044245</v>
      </c>
    </row>
    <row r="48" spans="1:5" x14ac:dyDescent="0.25">
      <c r="A48" s="5" t="s">
        <v>37</v>
      </c>
      <c r="B48" s="18">
        <f>B49+B50+B53</f>
        <v>3837400</v>
      </c>
      <c r="C48" s="18">
        <f>C49+C50+C53</f>
        <v>4352008.26</v>
      </c>
      <c r="D48" s="18">
        <f>D49+D53</f>
        <v>1964869.47</v>
      </c>
      <c r="E48" s="18">
        <f>D48/C48*100</f>
        <v>45.148569410114128</v>
      </c>
    </row>
    <row r="49" spans="1:5" x14ac:dyDescent="0.25">
      <c r="A49" s="10" t="s">
        <v>18</v>
      </c>
      <c r="B49" s="18">
        <f>B51+B52</f>
        <v>3791400</v>
      </c>
      <c r="C49" s="18">
        <f>C51+C52</f>
        <v>4297874.88</v>
      </c>
      <c r="D49" s="18">
        <f>D50+D51</f>
        <v>1926150.75</v>
      </c>
      <c r="E49" s="18">
        <f>D49/C49*100</f>
        <v>44.816352355050412</v>
      </c>
    </row>
    <row r="50" spans="1:5" x14ac:dyDescent="0.25">
      <c r="A50" s="10" t="s">
        <v>97</v>
      </c>
      <c r="B50" s="17">
        <v>0</v>
      </c>
      <c r="C50" s="17">
        <v>0</v>
      </c>
      <c r="D50" s="17">
        <v>0</v>
      </c>
      <c r="E50" s="17">
        <v>0</v>
      </c>
    </row>
    <row r="51" spans="1:5" ht="30" x14ac:dyDescent="0.25">
      <c r="A51" s="25" t="s">
        <v>19</v>
      </c>
      <c r="B51" s="17">
        <v>3751400</v>
      </c>
      <c r="C51" s="17">
        <v>4257874.88</v>
      </c>
      <c r="D51" s="17">
        <v>1926150.75</v>
      </c>
      <c r="E51" s="17">
        <f>D51/C51*100</f>
        <v>45.237373203413625</v>
      </c>
    </row>
    <row r="52" spans="1:5" ht="30" x14ac:dyDescent="0.25">
      <c r="A52" s="26" t="s">
        <v>20</v>
      </c>
      <c r="B52" s="17">
        <v>40000</v>
      </c>
      <c r="C52" s="17">
        <v>40000</v>
      </c>
      <c r="D52" s="17">
        <v>0</v>
      </c>
      <c r="E52" s="17">
        <f t="shared" ref="E52:E72" si="5">D52/C52*100</f>
        <v>0</v>
      </c>
    </row>
    <row r="53" spans="1:5" x14ac:dyDescent="0.25">
      <c r="A53" s="5" t="s">
        <v>21</v>
      </c>
      <c r="B53" s="18">
        <f>B54+B55</f>
        <v>46000</v>
      </c>
      <c r="C53" s="18">
        <f>C54+C55</f>
        <v>54133.38</v>
      </c>
      <c r="D53" s="18">
        <f>D54+D55</f>
        <v>38718.720000000001</v>
      </c>
      <c r="E53" s="18">
        <f>D53/C53*100</f>
        <v>71.524667404843385</v>
      </c>
    </row>
    <row r="54" spans="1:5" x14ac:dyDescent="0.25">
      <c r="A54" s="19" t="s">
        <v>131</v>
      </c>
      <c r="B54" s="17">
        <v>0</v>
      </c>
      <c r="C54" s="17">
        <v>1000</v>
      </c>
      <c r="D54" s="17">
        <v>315</v>
      </c>
      <c r="E54" s="17">
        <f t="shared" si="5"/>
        <v>31.5</v>
      </c>
    </row>
    <row r="55" spans="1:5" ht="30" x14ac:dyDescent="0.25">
      <c r="A55" s="9" t="s">
        <v>132</v>
      </c>
      <c r="B55" s="17">
        <v>46000</v>
      </c>
      <c r="C55" s="17">
        <v>53133.38</v>
      </c>
      <c r="D55" s="17">
        <v>38403.72</v>
      </c>
      <c r="E55" s="17">
        <f t="shared" si="5"/>
        <v>72.277954084607458</v>
      </c>
    </row>
    <row r="56" spans="1:5" x14ac:dyDescent="0.25">
      <c r="A56" s="5" t="s">
        <v>22</v>
      </c>
      <c r="B56" s="18">
        <v>100</v>
      </c>
      <c r="C56" s="18">
        <f>C57</f>
        <v>100</v>
      </c>
      <c r="D56" s="18">
        <f>D57</f>
        <v>0.14000000000000001</v>
      </c>
      <c r="E56" s="18">
        <f t="shared" si="5"/>
        <v>0.14000000000000001</v>
      </c>
    </row>
    <row r="57" spans="1:5" x14ac:dyDescent="0.25">
      <c r="A57" s="5" t="s">
        <v>23</v>
      </c>
      <c r="B57" s="18">
        <v>100</v>
      </c>
      <c r="C57" s="18">
        <f>C58</f>
        <v>100</v>
      </c>
      <c r="D57" s="18">
        <f>D58</f>
        <v>0.14000000000000001</v>
      </c>
      <c r="E57" s="18">
        <f t="shared" si="5"/>
        <v>0.14000000000000001</v>
      </c>
    </row>
    <row r="58" spans="1:5" x14ac:dyDescent="0.25">
      <c r="A58" s="2" t="s">
        <v>24</v>
      </c>
      <c r="B58" s="17">
        <v>100</v>
      </c>
      <c r="C58" s="17">
        <v>100</v>
      </c>
      <c r="D58" s="17">
        <v>0.14000000000000001</v>
      </c>
      <c r="E58" s="17">
        <f t="shared" si="5"/>
        <v>0.14000000000000001</v>
      </c>
    </row>
    <row r="59" spans="1:5" ht="30" x14ac:dyDescent="0.25">
      <c r="A59" s="10" t="s">
        <v>25</v>
      </c>
      <c r="B59" s="18">
        <f t="shared" ref="B59:D60" si="6">B60</f>
        <v>208840</v>
      </c>
      <c r="C59" s="18">
        <f t="shared" si="6"/>
        <v>232102.74</v>
      </c>
      <c r="D59" s="18">
        <f t="shared" si="6"/>
        <v>90817.61</v>
      </c>
      <c r="E59" s="18">
        <f t="shared" si="5"/>
        <v>39.128193833472196</v>
      </c>
    </row>
    <row r="60" spans="1:5" x14ac:dyDescent="0.25">
      <c r="A60" s="5" t="s">
        <v>26</v>
      </c>
      <c r="B60" s="18">
        <f t="shared" si="6"/>
        <v>208840</v>
      </c>
      <c r="C60" s="18">
        <f t="shared" si="6"/>
        <v>232102.74</v>
      </c>
      <c r="D60" s="18">
        <f t="shared" si="6"/>
        <v>90817.61</v>
      </c>
      <c r="E60" s="18">
        <f t="shared" si="5"/>
        <v>39.128193833472196</v>
      </c>
    </row>
    <row r="61" spans="1:5" x14ac:dyDescent="0.25">
      <c r="A61" s="2" t="s">
        <v>27</v>
      </c>
      <c r="B61" s="17">
        <v>208840</v>
      </c>
      <c r="C61" s="17">
        <v>232102.74</v>
      </c>
      <c r="D61" s="17">
        <v>90817.61</v>
      </c>
      <c r="E61" s="17">
        <f t="shared" si="5"/>
        <v>39.128193833472196</v>
      </c>
    </row>
    <row r="62" spans="1:5" ht="30" x14ac:dyDescent="0.25">
      <c r="A62" s="10" t="s">
        <v>28</v>
      </c>
      <c r="B62" s="18">
        <f>B63+B66</f>
        <v>43400</v>
      </c>
      <c r="C62" s="18">
        <f>C63+C66</f>
        <v>53400</v>
      </c>
      <c r="D62" s="18">
        <f>D63+D66</f>
        <v>28428</v>
      </c>
      <c r="E62" s="18">
        <f t="shared" si="5"/>
        <v>53.235955056179776</v>
      </c>
    </row>
    <row r="63" spans="1:5" x14ac:dyDescent="0.25">
      <c r="A63" s="5" t="s">
        <v>29</v>
      </c>
      <c r="B63" s="18">
        <f>B64+B65</f>
        <v>34900</v>
      </c>
      <c r="C63" s="18">
        <f>C64+C65</f>
        <v>44900</v>
      </c>
      <c r="D63" s="18">
        <f>D64+D65</f>
        <v>20828</v>
      </c>
      <c r="E63" s="18">
        <f t="shared" si="5"/>
        <v>46.387527839643653</v>
      </c>
    </row>
    <row r="64" spans="1:5" x14ac:dyDescent="0.25">
      <c r="A64" s="2" t="s">
        <v>30</v>
      </c>
      <c r="B64" s="17">
        <v>4000</v>
      </c>
      <c r="C64" s="17">
        <v>4000</v>
      </c>
      <c r="D64" s="17">
        <v>2696</v>
      </c>
      <c r="E64" s="17">
        <f t="shared" si="5"/>
        <v>67.400000000000006</v>
      </c>
    </row>
    <row r="65" spans="1:5" x14ac:dyDescent="0.25">
      <c r="A65" s="2" t="s">
        <v>31</v>
      </c>
      <c r="B65" s="17">
        <v>30900</v>
      </c>
      <c r="C65" s="17">
        <v>40900</v>
      </c>
      <c r="D65" s="17">
        <v>18132</v>
      </c>
      <c r="E65" s="17">
        <f t="shared" si="5"/>
        <v>44.33251833740831</v>
      </c>
    </row>
    <row r="66" spans="1:5" x14ac:dyDescent="0.25">
      <c r="A66" s="5" t="s">
        <v>32</v>
      </c>
      <c r="B66" s="18">
        <f>B67+B68</f>
        <v>8500</v>
      </c>
      <c r="C66" s="18">
        <f>C67+C68</f>
        <v>8500</v>
      </c>
      <c r="D66" s="18">
        <f>D67+D68</f>
        <v>7600</v>
      </c>
      <c r="E66" s="18">
        <f t="shared" si="5"/>
        <v>89.411764705882362</v>
      </c>
    </row>
    <row r="67" spans="1:5" x14ac:dyDescent="0.25">
      <c r="A67" s="19" t="s">
        <v>115</v>
      </c>
      <c r="B67" s="17">
        <v>6000</v>
      </c>
      <c r="C67" s="17">
        <v>6000</v>
      </c>
      <c r="D67" s="20">
        <v>7600</v>
      </c>
      <c r="E67" s="17">
        <f t="shared" si="5"/>
        <v>126.66666666666666</v>
      </c>
    </row>
    <row r="68" spans="1:5" x14ac:dyDescent="0.25">
      <c r="A68" s="2" t="s">
        <v>107</v>
      </c>
      <c r="B68" s="17">
        <v>2500</v>
      </c>
      <c r="C68" s="17">
        <v>2500</v>
      </c>
      <c r="D68" s="17">
        <v>0</v>
      </c>
      <c r="E68" s="17">
        <f t="shared" si="5"/>
        <v>0</v>
      </c>
    </row>
    <row r="69" spans="1:5" ht="30" x14ac:dyDescent="0.25">
      <c r="A69" s="10" t="s">
        <v>33</v>
      </c>
      <c r="B69" s="18">
        <f>B70</f>
        <v>433650</v>
      </c>
      <c r="C69" s="18">
        <f>C70</f>
        <v>498011.42</v>
      </c>
      <c r="D69" s="18">
        <f>D70</f>
        <v>211448.28</v>
      </c>
      <c r="E69" s="18">
        <f t="shared" si="5"/>
        <v>42.458520328710534</v>
      </c>
    </row>
    <row r="70" spans="1:5" x14ac:dyDescent="0.25">
      <c r="A70" s="10" t="s">
        <v>34</v>
      </c>
      <c r="B70" s="18">
        <f>B71+B72</f>
        <v>433650</v>
      </c>
      <c r="C70" s="18">
        <f>C71+C72</f>
        <v>498011.42</v>
      </c>
      <c r="D70" s="18">
        <f>D71+D72</f>
        <v>211448.28</v>
      </c>
      <c r="E70" s="18">
        <f t="shared" si="5"/>
        <v>42.458520328710534</v>
      </c>
    </row>
    <row r="71" spans="1:5" x14ac:dyDescent="0.25">
      <c r="A71" s="3" t="s">
        <v>35</v>
      </c>
      <c r="B71" s="17">
        <v>368650</v>
      </c>
      <c r="C71" s="17">
        <v>433011.42</v>
      </c>
      <c r="D71" s="17">
        <v>204739.38</v>
      </c>
      <c r="E71" s="17">
        <f t="shared" si="5"/>
        <v>47.282674438470934</v>
      </c>
    </row>
    <row r="72" spans="1:5" ht="30" x14ac:dyDescent="0.25">
      <c r="A72" s="3" t="s">
        <v>36</v>
      </c>
      <c r="B72" s="17">
        <v>65000</v>
      </c>
      <c r="C72" s="17">
        <v>65000</v>
      </c>
      <c r="D72" s="17">
        <v>6708.9</v>
      </c>
      <c r="E72" s="17">
        <f t="shared" si="5"/>
        <v>10.321384615384614</v>
      </c>
    </row>
    <row r="73" spans="1:5" x14ac:dyDescent="0.25">
      <c r="A73" s="11"/>
      <c r="B73" s="11"/>
      <c r="C73" s="11"/>
      <c r="D73" s="11"/>
      <c r="E73" s="11"/>
    </row>
    <row r="74" spans="1:5" x14ac:dyDescent="0.25">
      <c r="A74" s="11"/>
      <c r="B74" s="11"/>
      <c r="C74" s="11"/>
      <c r="D74" s="11"/>
      <c r="E74" s="11"/>
    </row>
    <row r="75" spans="1:5" x14ac:dyDescent="0.25">
      <c r="A75" s="11"/>
      <c r="B75" s="11"/>
      <c r="C75" s="11"/>
      <c r="D75" s="11"/>
      <c r="E75" s="11"/>
    </row>
    <row r="76" spans="1:5" ht="15.75" x14ac:dyDescent="0.25">
      <c r="A76" s="28" t="s">
        <v>38</v>
      </c>
      <c r="B76" s="28"/>
      <c r="C76" s="28"/>
      <c r="D76" s="28"/>
      <c r="E76" s="28"/>
    </row>
    <row r="77" spans="1:5" ht="25.5" x14ac:dyDescent="0.25">
      <c r="A77" s="8" t="s">
        <v>83</v>
      </c>
      <c r="B77" s="6" t="s">
        <v>112</v>
      </c>
      <c r="C77" s="6" t="s">
        <v>124</v>
      </c>
      <c r="D77" s="6" t="s">
        <v>111</v>
      </c>
      <c r="E77" s="22" t="s">
        <v>110</v>
      </c>
    </row>
    <row r="78" spans="1:5" x14ac:dyDescent="0.25">
      <c r="A78" s="8">
        <v>1</v>
      </c>
      <c r="B78" s="7">
        <v>2</v>
      </c>
      <c r="C78" s="7">
        <v>3</v>
      </c>
      <c r="D78" s="7">
        <v>4</v>
      </c>
      <c r="E78" s="7">
        <v>5</v>
      </c>
    </row>
    <row r="79" spans="1:5" x14ac:dyDescent="0.25">
      <c r="A79" s="5" t="s">
        <v>101</v>
      </c>
      <c r="B79" s="18">
        <f>B81+B85+B86+B90+B95+B102+B112+B113+B120+B128+B134+B137+B119</f>
        <v>4698390</v>
      </c>
      <c r="C79" s="18">
        <f>C81+C85+C86+C90+C95+C102+C112+C113+C120+C128+C134+C137+C119</f>
        <v>5198038.1500000004</v>
      </c>
      <c r="D79" s="18">
        <f>D80+D89+D119+D127+D136+D120+D124</f>
        <v>2280838.1299999994</v>
      </c>
      <c r="E79" s="18">
        <f t="shared" ref="E79:E87" si="7">D79/C79*100</f>
        <v>43.878826283720123</v>
      </c>
    </row>
    <row r="80" spans="1:5" x14ac:dyDescent="0.25">
      <c r="A80" s="5" t="s">
        <v>39</v>
      </c>
      <c r="B80" s="18">
        <f>B81+B85+B86</f>
        <v>3507500</v>
      </c>
      <c r="C80" s="18">
        <f>C81+C85+C86</f>
        <v>4007500</v>
      </c>
      <c r="D80" s="18">
        <f>D81+D85+D86</f>
        <v>1849857.7699999998</v>
      </c>
      <c r="E80" s="18">
        <f t="shared" si="7"/>
        <v>46.159894447910169</v>
      </c>
    </row>
    <row r="81" spans="1:5" x14ac:dyDescent="0.25">
      <c r="A81" s="5" t="s">
        <v>40</v>
      </c>
      <c r="B81" s="18">
        <f>B82+B83+B84</f>
        <v>2978000</v>
      </c>
      <c r="C81" s="18">
        <f>C82+C83+C84</f>
        <v>3447000</v>
      </c>
      <c r="D81" s="18">
        <f>D82+D83+D84</f>
        <v>1550273.97</v>
      </c>
      <c r="E81" s="18">
        <f t="shared" si="7"/>
        <v>44.974585726718885</v>
      </c>
    </row>
    <row r="82" spans="1:5" x14ac:dyDescent="0.25">
      <c r="A82" s="2" t="s">
        <v>41</v>
      </c>
      <c r="B82" s="17">
        <v>2930000</v>
      </c>
      <c r="C82" s="17">
        <v>3399000</v>
      </c>
      <c r="D82" s="17">
        <v>1523266.07</v>
      </c>
      <c r="E82" s="17">
        <f t="shared" si="7"/>
        <v>44.815124154162987</v>
      </c>
    </row>
    <row r="83" spans="1:5" x14ac:dyDescent="0.25">
      <c r="A83" s="2" t="s">
        <v>42</v>
      </c>
      <c r="B83" s="17">
        <v>30000</v>
      </c>
      <c r="C83" s="17">
        <v>30000</v>
      </c>
      <c r="D83" s="17">
        <v>17084.98</v>
      </c>
      <c r="E83" s="17">
        <f t="shared" si="7"/>
        <v>56.949933333333334</v>
      </c>
    </row>
    <row r="84" spans="1:5" x14ac:dyDescent="0.25">
      <c r="A84" s="2" t="s">
        <v>43</v>
      </c>
      <c r="B84" s="17">
        <v>18000</v>
      </c>
      <c r="C84" s="17">
        <v>18000</v>
      </c>
      <c r="D84" s="17">
        <v>9922.92</v>
      </c>
      <c r="E84" s="17">
        <f t="shared" si="7"/>
        <v>55.127333333333326</v>
      </c>
    </row>
    <row r="85" spans="1:5" x14ac:dyDescent="0.25">
      <c r="A85" s="5" t="s">
        <v>44</v>
      </c>
      <c r="B85" s="18">
        <v>115500</v>
      </c>
      <c r="C85" s="18">
        <v>146500</v>
      </c>
      <c r="D85" s="18">
        <v>55460.4</v>
      </c>
      <c r="E85" s="18">
        <f t="shared" si="7"/>
        <v>37.856928327645051</v>
      </c>
    </row>
    <row r="86" spans="1:5" x14ac:dyDescent="0.25">
      <c r="A86" s="5" t="s">
        <v>45</v>
      </c>
      <c r="B86" s="18">
        <f>B87+B88</f>
        <v>414000</v>
      </c>
      <c r="C86" s="18">
        <f>C87+C88</f>
        <v>414000</v>
      </c>
      <c r="D86" s="18">
        <f>D87+D88</f>
        <v>244123.4</v>
      </c>
      <c r="E86" s="18">
        <f t="shared" si="7"/>
        <v>58.967004830917865</v>
      </c>
    </row>
    <row r="87" spans="1:5" x14ac:dyDescent="0.25">
      <c r="A87" s="2" t="s">
        <v>46</v>
      </c>
      <c r="B87" s="17">
        <v>412000</v>
      </c>
      <c r="C87" s="17">
        <v>412000</v>
      </c>
      <c r="D87" s="17">
        <v>244067.3</v>
      </c>
      <c r="E87" s="17">
        <f t="shared" si="7"/>
        <v>59.239635922330095</v>
      </c>
    </row>
    <row r="88" spans="1:5" x14ac:dyDescent="0.25">
      <c r="A88" s="3" t="s">
        <v>47</v>
      </c>
      <c r="B88" s="17">
        <v>2000</v>
      </c>
      <c r="C88" s="17">
        <v>2000</v>
      </c>
      <c r="D88" s="17">
        <v>56.1</v>
      </c>
      <c r="E88" s="17">
        <f t="shared" ref="E88:E138" si="8">D88/C88*100</f>
        <v>2.8050000000000002</v>
      </c>
    </row>
    <row r="89" spans="1:5" x14ac:dyDescent="0.25">
      <c r="A89" s="5" t="s">
        <v>48</v>
      </c>
      <c r="B89" s="18">
        <f>B90+B95+B102+B113</f>
        <v>1045790</v>
      </c>
      <c r="C89" s="18">
        <f>C90+C95+C102+C113</f>
        <v>1051438.1499999999</v>
      </c>
      <c r="D89" s="18">
        <f>D90+D95+D102+D113</f>
        <v>420152.5</v>
      </c>
      <c r="E89" s="18">
        <f t="shared" si="8"/>
        <v>39.959792214121201</v>
      </c>
    </row>
    <row r="90" spans="1:5" x14ac:dyDescent="0.25">
      <c r="A90" s="5" t="s">
        <v>49</v>
      </c>
      <c r="B90" s="18">
        <f>B91+B92+B93+B94</f>
        <v>252050</v>
      </c>
      <c r="C90" s="18">
        <f>C91+C92+C93+C94</f>
        <v>262349.28000000003</v>
      </c>
      <c r="D90" s="18">
        <f>D91+D92+D93+D94</f>
        <v>117253.16</v>
      </c>
      <c r="E90" s="18">
        <f t="shared" si="8"/>
        <v>44.693532225436257</v>
      </c>
    </row>
    <row r="91" spans="1:5" x14ac:dyDescent="0.25">
      <c r="A91" s="2" t="s">
        <v>50</v>
      </c>
      <c r="B91" s="17">
        <v>143150</v>
      </c>
      <c r="C91" s="17">
        <v>153549.28</v>
      </c>
      <c r="D91" s="17">
        <v>58197.52</v>
      </c>
      <c r="E91" s="17">
        <f t="shared" si="8"/>
        <v>37.901525816337269</v>
      </c>
    </row>
    <row r="92" spans="1:5" x14ac:dyDescent="0.25">
      <c r="A92" s="2" t="s">
        <v>51</v>
      </c>
      <c r="B92" s="17">
        <v>102000</v>
      </c>
      <c r="C92" s="17">
        <v>101000</v>
      </c>
      <c r="D92" s="17">
        <v>55519.82</v>
      </c>
      <c r="E92" s="17">
        <f t="shared" si="8"/>
        <v>54.970118811881186</v>
      </c>
    </row>
    <row r="93" spans="1:5" x14ac:dyDescent="0.25">
      <c r="A93" s="2" t="s">
        <v>52</v>
      </c>
      <c r="B93" s="17">
        <v>1200</v>
      </c>
      <c r="C93" s="17">
        <v>3600</v>
      </c>
      <c r="D93" s="17">
        <v>2450</v>
      </c>
      <c r="E93" s="17">
        <f t="shared" si="8"/>
        <v>68.055555555555557</v>
      </c>
    </row>
    <row r="94" spans="1:5" x14ac:dyDescent="0.25">
      <c r="A94" s="2" t="s">
        <v>53</v>
      </c>
      <c r="B94" s="17">
        <v>5700</v>
      </c>
      <c r="C94" s="17">
        <v>4200</v>
      </c>
      <c r="D94" s="17">
        <v>1085.82</v>
      </c>
      <c r="E94" s="17">
        <f t="shared" si="8"/>
        <v>25.852857142857143</v>
      </c>
    </row>
    <row r="95" spans="1:5" x14ac:dyDescent="0.25">
      <c r="A95" s="5" t="s">
        <v>54</v>
      </c>
      <c r="B95" s="18">
        <f>B96+B97+B98+B99+B100+B101</f>
        <v>490400</v>
      </c>
      <c r="C95" s="18">
        <f>C96+C97+C98+C99+C100+C101</f>
        <v>495914.11</v>
      </c>
      <c r="D95" s="18">
        <f>D96+D97+D98+D99+D100+D101</f>
        <v>203776.47</v>
      </c>
      <c r="E95" s="18">
        <f t="shared" si="8"/>
        <v>41.091081276150824</v>
      </c>
    </row>
    <row r="96" spans="1:5" x14ac:dyDescent="0.25">
      <c r="A96" s="2" t="s">
        <v>55</v>
      </c>
      <c r="B96" s="17">
        <v>34900</v>
      </c>
      <c r="C96" s="17">
        <v>34900</v>
      </c>
      <c r="D96" s="17">
        <v>16821.2</v>
      </c>
      <c r="E96" s="17">
        <f t="shared" si="8"/>
        <v>48.198280802292267</v>
      </c>
    </row>
    <row r="97" spans="1:5" x14ac:dyDescent="0.25">
      <c r="A97" s="2" t="s">
        <v>56</v>
      </c>
      <c r="B97" s="17">
        <v>230200</v>
      </c>
      <c r="C97" s="17">
        <v>229700</v>
      </c>
      <c r="D97" s="17">
        <v>96060.99</v>
      </c>
      <c r="E97" s="17">
        <f t="shared" si="8"/>
        <v>41.820195907705703</v>
      </c>
    </row>
    <row r="98" spans="1:5" x14ac:dyDescent="0.25">
      <c r="A98" s="2" t="s">
        <v>57</v>
      </c>
      <c r="B98" s="17">
        <v>195000</v>
      </c>
      <c r="C98" s="17">
        <v>205562.96</v>
      </c>
      <c r="D98" s="17">
        <v>79759.7</v>
      </c>
      <c r="E98" s="17">
        <f>D98/C98*100</f>
        <v>38.800618555015944</v>
      </c>
    </row>
    <row r="99" spans="1:5" x14ac:dyDescent="0.25">
      <c r="A99" s="2" t="s">
        <v>141</v>
      </c>
      <c r="B99" s="17">
        <v>5000</v>
      </c>
      <c r="C99" s="17">
        <v>5000</v>
      </c>
      <c r="D99" s="17">
        <v>3697.9</v>
      </c>
      <c r="E99" s="17">
        <f t="shared" si="8"/>
        <v>73.957999999999998</v>
      </c>
    </row>
    <row r="100" spans="1:5" x14ac:dyDescent="0.25">
      <c r="A100" s="2" t="s">
        <v>58</v>
      </c>
      <c r="B100" s="17">
        <v>23300</v>
      </c>
      <c r="C100" s="17">
        <v>18751.150000000001</v>
      </c>
      <c r="D100" s="17">
        <v>5492.07</v>
      </c>
      <c r="E100" s="17">
        <f t="shared" si="8"/>
        <v>29.289243593059624</v>
      </c>
    </row>
    <row r="101" spans="1:5" x14ac:dyDescent="0.25">
      <c r="A101" s="2" t="s">
        <v>142</v>
      </c>
      <c r="B101" s="17">
        <v>2000</v>
      </c>
      <c r="C101" s="17">
        <v>2000</v>
      </c>
      <c r="D101" s="17">
        <v>1944.61</v>
      </c>
      <c r="E101" s="17">
        <f t="shared" si="8"/>
        <v>97.230499999999992</v>
      </c>
    </row>
    <row r="102" spans="1:5" x14ac:dyDescent="0.25">
      <c r="A102" s="5" t="s">
        <v>59</v>
      </c>
      <c r="B102" s="18">
        <f>B103+B104+B105+B106+B107+B108+B109+B110+B111</f>
        <v>208200</v>
      </c>
      <c r="C102" s="18">
        <f>C103+C104+C105+C106+C107+C108+C109+C110+C111</f>
        <v>202034.76</v>
      </c>
      <c r="D102" s="18">
        <f>D103+D104+D105+D106+D108+D109+D110+D111+D107</f>
        <v>75153.08</v>
      </c>
      <c r="E102" s="18">
        <f t="shared" si="8"/>
        <v>37.198094030947942</v>
      </c>
    </row>
    <row r="103" spans="1:5" x14ac:dyDescent="0.25">
      <c r="A103" s="2" t="s">
        <v>60</v>
      </c>
      <c r="B103" s="17">
        <v>17000</v>
      </c>
      <c r="C103" s="17">
        <v>14500</v>
      </c>
      <c r="D103" s="17">
        <v>6656.45</v>
      </c>
      <c r="E103" s="17">
        <f t="shared" si="8"/>
        <v>45.906551724137927</v>
      </c>
    </row>
    <row r="104" spans="1:5" x14ac:dyDescent="0.25">
      <c r="A104" s="2" t="s">
        <v>61</v>
      </c>
      <c r="B104" s="17">
        <v>70000</v>
      </c>
      <c r="C104" s="17">
        <v>65000</v>
      </c>
      <c r="D104" s="17">
        <v>30929.83</v>
      </c>
      <c r="E104" s="17">
        <f t="shared" si="8"/>
        <v>47.584353846153846</v>
      </c>
    </row>
    <row r="105" spans="1:5" x14ac:dyDescent="0.25">
      <c r="A105" s="2" t="s">
        <v>62</v>
      </c>
      <c r="B105" s="17">
        <v>700</v>
      </c>
      <c r="C105" s="17">
        <v>700</v>
      </c>
      <c r="D105" s="17">
        <v>480</v>
      </c>
      <c r="E105" s="17">
        <f t="shared" si="8"/>
        <v>68.571428571428569</v>
      </c>
    </row>
    <row r="106" spans="1:5" x14ac:dyDescent="0.25">
      <c r="A106" s="2" t="s">
        <v>63</v>
      </c>
      <c r="B106" s="17">
        <v>41900</v>
      </c>
      <c r="C106" s="17">
        <v>41900</v>
      </c>
      <c r="D106" s="17">
        <v>12871.21</v>
      </c>
      <c r="E106" s="17">
        <f t="shared" si="8"/>
        <v>30.718878281622906</v>
      </c>
    </row>
    <row r="107" spans="1:5" x14ac:dyDescent="0.25">
      <c r="A107" s="2" t="s">
        <v>64</v>
      </c>
      <c r="B107" s="17">
        <v>1000</v>
      </c>
      <c r="C107" s="17">
        <v>1000</v>
      </c>
      <c r="D107" s="17">
        <v>0</v>
      </c>
      <c r="E107" s="17">
        <f t="shared" si="8"/>
        <v>0</v>
      </c>
    </row>
    <row r="108" spans="1:5" x14ac:dyDescent="0.25">
      <c r="A108" s="2" t="s">
        <v>65</v>
      </c>
      <c r="B108" s="17">
        <v>11500</v>
      </c>
      <c r="C108" s="17">
        <v>11950</v>
      </c>
      <c r="D108" s="17">
        <v>5080.83</v>
      </c>
      <c r="E108" s="17">
        <f t="shared" si="8"/>
        <v>42.517405857740584</v>
      </c>
    </row>
    <row r="109" spans="1:5" x14ac:dyDescent="0.25">
      <c r="A109" s="2" t="s">
        <v>66</v>
      </c>
      <c r="B109" s="17">
        <v>38500</v>
      </c>
      <c r="C109" s="17">
        <v>36850</v>
      </c>
      <c r="D109" s="17">
        <v>2599.7600000000002</v>
      </c>
      <c r="E109" s="17">
        <f t="shared" si="8"/>
        <v>7.0549796472184543</v>
      </c>
    </row>
    <row r="110" spans="1:5" x14ac:dyDescent="0.25">
      <c r="A110" s="2" t="s">
        <v>67</v>
      </c>
      <c r="B110" s="17">
        <v>13750</v>
      </c>
      <c r="C110" s="17">
        <v>13750</v>
      </c>
      <c r="D110" s="17">
        <v>7550</v>
      </c>
      <c r="E110" s="17">
        <f t="shared" si="8"/>
        <v>54.909090909090907</v>
      </c>
    </row>
    <row r="111" spans="1:5" x14ac:dyDescent="0.25">
      <c r="A111" s="2" t="s">
        <v>103</v>
      </c>
      <c r="B111" s="17">
        <v>13850</v>
      </c>
      <c r="C111" s="17">
        <v>16384.759999999998</v>
      </c>
      <c r="D111" s="17">
        <v>8985</v>
      </c>
      <c r="E111" s="17">
        <f t="shared" si="8"/>
        <v>54.837544156887262</v>
      </c>
    </row>
    <row r="112" spans="1:5" x14ac:dyDescent="0.25">
      <c r="A112" s="5" t="s">
        <v>104</v>
      </c>
      <c r="B112" s="18">
        <v>0</v>
      </c>
      <c r="C112" s="18">
        <v>0</v>
      </c>
      <c r="D112" s="17">
        <v>0</v>
      </c>
      <c r="E112" s="17">
        <v>0</v>
      </c>
    </row>
    <row r="113" spans="1:5" x14ac:dyDescent="0.25">
      <c r="A113" s="5" t="s">
        <v>68</v>
      </c>
      <c r="B113" s="18">
        <f>B114+B115+B116+B117+B118</f>
        <v>95140</v>
      </c>
      <c r="C113" s="18">
        <f>C114+C115+C116+C117+C118</f>
        <v>91140</v>
      </c>
      <c r="D113" s="18">
        <f>D114+D115+D116+D117+D118</f>
        <v>23969.79</v>
      </c>
      <c r="E113" s="18">
        <f t="shared" si="8"/>
        <v>26.29996708360764</v>
      </c>
    </row>
    <row r="114" spans="1:5" x14ac:dyDescent="0.25">
      <c r="A114" s="19" t="s">
        <v>98</v>
      </c>
      <c r="B114" s="17">
        <v>3000</v>
      </c>
      <c r="C114" s="17">
        <v>3000</v>
      </c>
      <c r="D114" s="17">
        <v>1522.59</v>
      </c>
      <c r="E114" s="17">
        <f t="shared" si="8"/>
        <v>50.752999999999993</v>
      </c>
    </row>
    <row r="115" spans="1:5" x14ac:dyDescent="0.25">
      <c r="A115" s="2" t="s">
        <v>69</v>
      </c>
      <c r="B115" s="17">
        <v>5400</v>
      </c>
      <c r="C115" s="17">
        <v>5400</v>
      </c>
      <c r="D115" s="17">
        <v>6542.75</v>
      </c>
      <c r="E115" s="17">
        <f t="shared" si="8"/>
        <v>121.16203703703702</v>
      </c>
    </row>
    <row r="116" spans="1:5" x14ac:dyDescent="0.25">
      <c r="A116" s="2" t="s">
        <v>70</v>
      </c>
      <c r="B116" s="17">
        <v>1300</v>
      </c>
      <c r="C116" s="17">
        <v>1300</v>
      </c>
      <c r="D116" s="17">
        <v>400</v>
      </c>
      <c r="E116" s="17">
        <f t="shared" si="8"/>
        <v>30.76923076923077</v>
      </c>
    </row>
    <row r="117" spans="1:5" x14ac:dyDescent="0.25">
      <c r="A117" s="2" t="s">
        <v>134</v>
      </c>
      <c r="B117" s="17">
        <v>16600</v>
      </c>
      <c r="C117" s="17">
        <v>16600</v>
      </c>
      <c r="D117" s="17">
        <v>5537.5</v>
      </c>
      <c r="E117" s="17">
        <f t="shared" si="8"/>
        <v>33.358433734939759</v>
      </c>
    </row>
    <row r="118" spans="1:5" x14ac:dyDescent="0.25">
      <c r="A118" s="2" t="s">
        <v>71</v>
      </c>
      <c r="B118" s="17">
        <v>68840</v>
      </c>
      <c r="C118" s="17">
        <v>64840</v>
      </c>
      <c r="D118" s="17">
        <v>9966.9500000000007</v>
      </c>
      <c r="E118" s="17">
        <f t="shared" si="8"/>
        <v>15.37160703269587</v>
      </c>
    </row>
    <row r="119" spans="1:5" x14ac:dyDescent="0.25">
      <c r="A119" s="5" t="s">
        <v>106</v>
      </c>
      <c r="B119" s="18">
        <v>0</v>
      </c>
      <c r="C119" s="18">
        <v>0</v>
      </c>
      <c r="D119" s="18">
        <v>0</v>
      </c>
      <c r="E119" s="17">
        <v>0</v>
      </c>
    </row>
    <row r="120" spans="1:5" x14ac:dyDescent="0.25">
      <c r="A120" s="5" t="s">
        <v>72</v>
      </c>
      <c r="B120" s="18">
        <f>B121+B122+B125+B123</f>
        <v>26600</v>
      </c>
      <c r="C120" s="18">
        <f>C121+C122+C125+C123</f>
        <v>26600</v>
      </c>
      <c r="D120" s="18">
        <f t="shared" ref="D120" si="9">D121+D122</f>
        <v>2600.96</v>
      </c>
      <c r="E120" s="18">
        <f t="shared" si="8"/>
        <v>9.778045112781955</v>
      </c>
    </row>
    <row r="121" spans="1:5" x14ac:dyDescent="0.25">
      <c r="A121" s="2" t="s">
        <v>73</v>
      </c>
      <c r="B121" s="17">
        <v>1200</v>
      </c>
      <c r="C121" s="17">
        <v>1200</v>
      </c>
      <c r="D121" s="17">
        <v>62.5</v>
      </c>
      <c r="E121" s="17">
        <f t="shared" si="8"/>
        <v>5.2083333333333339</v>
      </c>
    </row>
    <row r="122" spans="1:5" x14ac:dyDescent="0.25">
      <c r="A122" s="2" t="s">
        <v>99</v>
      </c>
      <c r="B122" s="17">
        <v>20300</v>
      </c>
      <c r="C122" s="17">
        <v>20300</v>
      </c>
      <c r="D122" s="17">
        <v>2538.46</v>
      </c>
      <c r="E122" s="17">
        <f t="shared" si="8"/>
        <v>12.50472906403941</v>
      </c>
    </row>
    <row r="123" spans="1:5" x14ac:dyDescent="0.25">
      <c r="A123" s="2" t="s">
        <v>116</v>
      </c>
      <c r="B123" s="17">
        <v>100</v>
      </c>
      <c r="C123" s="17">
        <v>100</v>
      </c>
      <c r="D123" s="17">
        <v>0</v>
      </c>
      <c r="E123" s="17">
        <f t="shared" si="8"/>
        <v>0</v>
      </c>
    </row>
    <row r="124" spans="1:5" x14ac:dyDescent="0.25">
      <c r="A124" s="5" t="s">
        <v>120</v>
      </c>
      <c r="B124" s="17">
        <v>5000</v>
      </c>
      <c r="C124" s="17">
        <v>5000</v>
      </c>
      <c r="D124" s="18">
        <v>0</v>
      </c>
      <c r="E124" s="17">
        <v>0</v>
      </c>
    </row>
    <row r="125" spans="1:5" x14ac:dyDescent="0.25">
      <c r="A125" s="2" t="s">
        <v>133</v>
      </c>
      <c r="B125" s="17">
        <v>5000</v>
      </c>
      <c r="C125" s="17">
        <v>5000</v>
      </c>
      <c r="D125" s="17">
        <v>0</v>
      </c>
      <c r="E125" s="17">
        <f t="shared" si="8"/>
        <v>0</v>
      </c>
    </row>
    <row r="126" spans="1:5" x14ac:dyDescent="0.25">
      <c r="A126" s="5" t="s">
        <v>138</v>
      </c>
      <c r="B126" s="18">
        <f>B127+B136</f>
        <v>118500</v>
      </c>
      <c r="C126" s="18">
        <f>C127+C136</f>
        <v>112500</v>
      </c>
      <c r="D126" s="18">
        <f>D128+D134+D136</f>
        <v>8226.9</v>
      </c>
      <c r="E126" s="18">
        <f t="shared" si="8"/>
        <v>7.3128000000000002</v>
      </c>
    </row>
    <row r="127" spans="1:5" x14ac:dyDescent="0.25">
      <c r="A127" s="5" t="s">
        <v>74</v>
      </c>
      <c r="B127" s="18">
        <f>B128+B134</f>
        <v>58500</v>
      </c>
      <c r="C127" s="18">
        <f>C128+C134</f>
        <v>52500</v>
      </c>
      <c r="D127" s="18">
        <f t="shared" ref="D127" si="10">D128+D134</f>
        <v>8226.9</v>
      </c>
      <c r="E127" s="18">
        <f t="shared" si="8"/>
        <v>15.670285714285715</v>
      </c>
    </row>
    <row r="128" spans="1:5" x14ac:dyDescent="0.25">
      <c r="A128" s="5" t="s">
        <v>75</v>
      </c>
      <c r="B128" s="18">
        <f>B129+B130+B131+B132+B133</f>
        <v>21000</v>
      </c>
      <c r="C128" s="18">
        <f>C129+C130+C131+C132+C133</f>
        <v>15000</v>
      </c>
      <c r="D128" s="18">
        <f t="shared" ref="D128" si="11">D129+D131+D132+D133+D130</f>
        <v>6708.9</v>
      </c>
      <c r="E128" s="18">
        <f t="shared" si="8"/>
        <v>44.725999999999999</v>
      </c>
    </row>
    <row r="129" spans="1:5" x14ac:dyDescent="0.25">
      <c r="A129" s="2" t="s">
        <v>76</v>
      </c>
      <c r="B129" s="17">
        <v>16000</v>
      </c>
      <c r="C129" s="17">
        <v>10000</v>
      </c>
      <c r="D129" s="17">
        <v>2298.9</v>
      </c>
      <c r="E129" s="17">
        <f t="shared" si="8"/>
        <v>22.989000000000001</v>
      </c>
    </row>
    <row r="130" spans="1:5" x14ac:dyDescent="0.25">
      <c r="A130" s="2" t="s">
        <v>102</v>
      </c>
      <c r="B130" s="17">
        <v>0</v>
      </c>
      <c r="C130" s="17">
        <v>0</v>
      </c>
      <c r="D130" s="17">
        <v>0</v>
      </c>
      <c r="E130" s="17">
        <v>0</v>
      </c>
    </row>
    <row r="131" spans="1:5" x14ac:dyDescent="0.25">
      <c r="A131" s="2" t="s">
        <v>100</v>
      </c>
      <c r="B131" s="17">
        <v>0</v>
      </c>
      <c r="C131" s="17">
        <v>0</v>
      </c>
      <c r="D131" s="17">
        <v>0</v>
      </c>
      <c r="E131" s="17">
        <v>0</v>
      </c>
    </row>
    <row r="132" spans="1:5" x14ac:dyDescent="0.25">
      <c r="A132" s="2" t="s">
        <v>77</v>
      </c>
      <c r="B132" s="17">
        <v>0</v>
      </c>
      <c r="C132" s="17">
        <v>0</v>
      </c>
      <c r="D132" s="17">
        <v>0</v>
      </c>
      <c r="E132" s="17">
        <v>0</v>
      </c>
    </row>
    <row r="133" spans="1:5" x14ac:dyDescent="0.25">
      <c r="A133" s="2" t="s">
        <v>135</v>
      </c>
      <c r="B133" s="17">
        <v>5000</v>
      </c>
      <c r="C133" s="17">
        <v>5000</v>
      </c>
      <c r="D133" s="17">
        <v>4410</v>
      </c>
      <c r="E133" s="17">
        <f t="shared" si="8"/>
        <v>88.2</v>
      </c>
    </row>
    <row r="134" spans="1:5" x14ac:dyDescent="0.25">
      <c r="A134" s="5" t="s">
        <v>78</v>
      </c>
      <c r="B134" s="18">
        <f>B135</f>
        <v>37500</v>
      </c>
      <c r="C134" s="18">
        <f>C135</f>
        <v>37500</v>
      </c>
      <c r="D134" s="18">
        <f t="shared" ref="D134" si="12">D135</f>
        <v>1518</v>
      </c>
      <c r="E134" s="18">
        <f t="shared" si="8"/>
        <v>4.048</v>
      </c>
    </row>
    <row r="135" spans="1:5" x14ac:dyDescent="0.25">
      <c r="A135" s="2" t="s">
        <v>79</v>
      </c>
      <c r="B135" s="17">
        <v>37500</v>
      </c>
      <c r="C135" s="17">
        <v>37500</v>
      </c>
      <c r="D135" s="17">
        <v>1518</v>
      </c>
      <c r="E135" s="20">
        <f t="shared" si="8"/>
        <v>4.048</v>
      </c>
    </row>
    <row r="136" spans="1:5" x14ac:dyDescent="0.25">
      <c r="A136" s="5" t="s">
        <v>139</v>
      </c>
      <c r="B136" s="18">
        <f>B137</f>
        <v>60000</v>
      </c>
      <c r="C136" s="18">
        <f>C137</f>
        <v>60000</v>
      </c>
      <c r="D136" s="18">
        <f t="shared" ref="B136:D137" si="13">D137</f>
        <v>0</v>
      </c>
      <c r="E136" s="17">
        <f t="shared" si="8"/>
        <v>0</v>
      </c>
    </row>
    <row r="137" spans="1:5" x14ac:dyDescent="0.25">
      <c r="A137" s="5" t="s">
        <v>80</v>
      </c>
      <c r="B137" s="18">
        <f t="shared" si="13"/>
        <v>60000</v>
      </c>
      <c r="C137" s="18">
        <f t="shared" si="13"/>
        <v>60000</v>
      </c>
      <c r="D137" s="17">
        <f t="shared" si="13"/>
        <v>0</v>
      </c>
      <c r="E137" s="17">
        <f t="shared" si="8"/>
        <v>0</v>
      </c>
    </row>
    <row r="138" spans="1:5" x14ac:dyDescent="0.25">
      <c r="A138" s="2" t="s">
        <v>81</v>
      </c>
      <c r="B138" s="17">
        <v>60000</v>
      </c>
      <c r="C138" s="17">
        <v>60000</v>
      </c>
      <c r="D138" s="17">
        <v>0</v>
      </c>
      <c r="E138" s="17">
        <f t="shared" si="8"/>
        <v>0</v>
      </c>
    </row>
    <row r="139" spans="1:5" x14ac:dyDescent="0.25">
      <c r="A139" s="11"/>
      <c r="B139" s="11"/>
      <c r="C139" s="11"/>
      <c r="D139" s="11"/>
      <c r="E139" s="11"/>
    </row>
    <row r="140" spans="1:5" x14ac:dyDescent="0.25">
      <c r="A140" s="11"/>
      <c r="B140" s="11"/>
      <c r="C140" s="11"/>
      <c r="D140" s="11"/>
      <c r="E140" s="11"/>
    </row>
    <row r="141" spans="1:5" ht="15.75" x14ac:dyDescent="0.25">
      <c r="A141" s="12" t="s">
        <v>117</v>
      </c>
      <c r="B141" s="11"/>
      <c r="C141" s="11"/>
      <c r="D141" s="11"/>
      <c r="E141" s="11"/>
    </row>
    <row r="142" spans="1:5" x14ac:dyDescent="0.25">
      <c r="A142" s="11"/>
      <c r="B142" s="11"/>
      <c r="C142" s="11"/>
      <c r="D142" s="11"/>
      <c r="E142" s="11"/>
    </row>
    <row r="144" spans="1:5" ht="15.75" x14ac:dyDescent="0.25">
      <c r="A144" s="27" t="s">
        <v>16</v>
      </c>
      <c r="B144" s="27"/>
      <c r="C144" s="27"/>
      <c r="D144" s="27"/>
      <c r="E144" s="27"/>
    </row>
    <row r="145" spans="1:5" x14ac:dyDescent="0.25">
      <c r="A145" s="6" t="s">
        <v>82</v>
      </c>
      <c r="B145" s="6" t="s">
        <v>112</v>
      </c>
      <c r="C145" s="6" t="s">
        <v>124</v>
      </c>
      <c r="D145" s="6" t="s">
        <v>111</v>
      </c>
      <c r="E145" s="22" t="s">
        <v>110</v>
      </c>
    </row>
    <row r="146" spans="1:5" s="13" customFormat="1" x14ac:dyDescent="0.25">
      <c r="A146" s="14">
        <v>1</v>
      </c>
      <c r="B146" s="14">
        <v>2</v>
      </c>
      <c r="C146" s="14">
        <v>3</v>
      </c>
      <c r="D146" s="14">
        <v>4</v>
      </c>
      <c r="E146" s="14">
        <v>5</v>
      </c>
    </row>
    <row r="147" spans="1:5" x14ac:dyDescent="0.25">
      <c r="A147" s="5" t="s">
        <v>84</v>
      </c>
      <c r="B147" s="18">
        <f>B148</f>
        <v>72150</v>
      </c>
      <c r="C147" s="18">
        <f>C148</f>
        <v>65950</v>
      </c>
      <c r="D147" s="18">
        <f>D148</f>
        <v>28521.62</v>
      </c>
      <c r="E147" s="18">
        <f t="shared" ref="E147:E163" si="14">D147/C147*100</f>
        <v>43.247338893100832</v>
      </c>
    </row>
    <row r="148" spans="1:5" x14ac:dyDescent="0.25">
      <c r="A148" s="2" t="s">
        <v>85</v>
      </c>
      <c r="B148" s="17">
        <v>72150</v>
      </c>
      <c r="C148" s="17">
        <v>65950</v>
      </c>
      <c r="D148" s="20">
        <v>28521.62</v>
      </c>
      <c r="E148" s="17">
        <f t="shared" si="14"/>
        <v>43.247338893100832</v>
      </c>
    </row>
    <row r="149" spans="1:5" x14ac:dyDescent="0.25">
      <c r="A149" s="5" t="s">
        <v>86</v>
      </c>
      <c r="B149" s="18">
        <f>B150</f>
        <v>35000</v>
      </c>
      <c r="C149" s="18">
        <f>C150</f>
        <v>45000</v>
      </c>
      <c r="D149" s="18">
        <f>D150</f>
        <v>20828.14</v>
      </c>
      <c r="E149" s="18">
        <f t="shared" si="14"/>
        <v>46.284755555555556</v>
      </c>
    </row>
    <row r="150" spans="1:5" x14ac:dyDescent="0.25">
      <c r="A150" s="2" t="s">
        <v>87</v>
      </c>
      <c r="B150" s="17">
        <v>35000</v>
      </c>
      <c r="C150" s="17">
        <v>45000</v>
      </c>
      <c r="D150" s="17">
        <v>20828.14</v>
      </c>
      <c r="E150" s="17">
        <f t="shared" si="14"/>
        <v>46.284755555555556</v>
      </c>
    </row>
    <row r="151" spans="1:5" x14ac:dyDescent="0.25">
      <c r="A151" s="5" t="s">
        <v>88</v>
      </c>
      <c r="B151" s="18">
        <f>B152</f>
        <v>205840</v>
      </c>
      <c r="C151" s="18">
        <f>C152</f>
        <v>229102.74</v>
      </c>
      <c r="D151" s="18">
        <f>D152</f>
        <v>90817.61</v>
      </c>
      <c r="E151" s="18">
        <f t="shared" si="14"/>
        <v>39.640560387885365</v>
      </c>
    </row>
    <row r="152" spans="1:5" x14ac:dyDescent="0.25">
      <c r="A152" s="2" t="s">
        <v>89</v>
      </c>
      <c r="B152" s="17">
        <v>205840</v>
      </c>
      <c r="C152" s="17">
        <v>229102.74</v>
      </c>
      <c r="D152" s="17">
        <v>90817.61</v>
      </c>
      <c r="E152" s="17">
        <f t="shared" si="14"/>
        <v>39.640560387885365</v>
      </c>
    </row>
    <row r="153" spans="1:5" x14ac:dyDescent="0.25">
      <c r="A153" s="5" t="s">
        <v>90</v>
      </c>
      <c r="B153" s="18">
        <f>B154+B155+B156+B157</f>
        <v>517400</v>
      </c>
      <c r="C153" s="18">
        <f>C154+C155+C156+C157</f>
        <v>595094.79999999993</v>
      </c>
      <c r="D153" s="18">
        <f>D154+D155+D156+D157</f>
        <v>232321.57</v>
      </c>
      <c r="E153" s="18">
        <f t="shared" si="14"/>
        <v>39.03942195428359</v>
      </c>
    </row>
    <row r="154" spans="1:5" x14ac:dyDescent="0.25">
      <c r="A154" s="2" t="s">
        <v>140</v>
      </c>
      <c r="B154" s="17">
        <v>0</v>
      </c>
      <c r="C154" s="17">
        <v>0</v>
      </c>
      <c r="D154" s="17">
        <v>0</v>
      </c>
      <c r="E154" s="17">
        <v>0</v>
      </c>
    </row>
    <row r="155" spans="1:5" x14ac:dyDescent="0.25">
      <c r="A155" s="2" t="s">
        <v>119</v>
      </c>
      <c r="B155" s="17">
        <v>361500</v>
      </c>
      <c r="C155" s="17">
        <v>432061.42</v>
      </c>
      <c r="D155" s="17">
        <v>182926.66</v>
      </c>
      <c r="E155" s="17">
        <f t="shared" si="14"/>
        <v>42.338114798585814</v>
      </c>
    </row>
    <row r="156" spans="1:5" x14ac:dyDescent="0.25">
      <c r="A156" s="2" t="s">
        <v>91</v>
      </c>
      <c r="B156" s="17">
        <v>109900</v>
      </c>
      <c r="C156" s="17">
        <v>109900</v>
      </c>
      <c r="D156" s="17">
        <v>10991.19</v>
      </c>
      <c r="E156" s="17">
        <f t="shared" si="14"/>
        <v>10.001082802547771</v>
      </c>
    </row>
    <row r="157" spans="1:5" x14ac:dyDescent="0.25">
      <c r="A157" s="2" t="s">
        <v>121</v>
      </c>
      <c r="B157" s="17">
        <v>46000</v>
      </c>
      <c r="C157" s="17">
        <v>53133.38</v>
      </c>
      <c r="D157" s="17">
        <v>38403.72</v>
      </c>
      <c r="E157" s="17">
        <f t="shared" si="14"/>
        <v>72.277954084607458</v>
      </c>
    </row>
    <row r="158" spans="1:5" x14ac:dyDescent="0.25">
      <c r="A158" s="5" t="s">
        <v>92</v>
      </c>
      <c r="B158" s="18">
        <f>B159</f>
        <v>8500</v>
      </c>
      <c r="C158" s="18">
        <f>C159</f>
        <v>8500</v>
      </c>
      <c r="D158" s="18">
        <f>D159</f>
        <v>7600</v>
      </c>
      <c r="E158" s="18">
        <f t="shared" si="14"/>
        <v>89.411764705882362</v>
      </c>
    </row>
    <row r="159" spans="1:5" x14ac:dyDescent="0.25">
      <c r="A159" s="2" t="s">
        <v>118</v>
      </c>
      <c r="B159" s="17">
        <v>8500</v>
      </c>
      <c r="C159" s="17">
        <v>8500</v>
      </c>
      <c r="D159" s="17">
        <v>7600</v>
      </c>
      <c r="E159" s="17">
        <f t="shared" si="14"/>
        <v>89.411764705882362</v>
      </c>
    </row>
    <row r="160" spans="1:5" x14ac:dyDescent="0.25">
      <c r="A160" s="5" t="s">
        <v>93</v>
      </c>
      <c r="B160" s="18">
        <f>B161</f>
        <v>3000</v>
      </c>
      <c r="C160" s="18">
        <f>C161</f>
        <v>3000</v>
      </c>
      <c r="D160" s="18">
        <f>D161</f>
        <v>0</v>
      </c>
      <c r="E160" s="17">
        <f t="shared" si="14"/>
        <v>0</v>
      </c>
    </row>
    <row r="161" spans="1:5" x14ac:dyDescent="0.25">
      <c r="A161" s="2" t="s">
        <v>113</v>
      </c>
      <c r="B161" s="17">
        <v>3000</v>
      </c>
      <c r="C161" s="17">
        <v>3000</v>
      </c>
      <c r="D161" s="17">
        <v>0</v>
      </c>
      <c r="E161" s="17">
        <f t="shared" si="14"/>
        <v>0</v>
      </c>
    </row>
    <row r="162" spans="1:5" x14ac:dyDescent="0.25">
      <c r="A162" s="5" t="s">
        <v>108</v>
      </c>
      <c r="B162" s="18">
        <f>B163</f>
        <v>3681500</v>
      </c>
      <c r="C162" s="18">
        <f>C163</f>
        <v>4188974.88</v>
      </c>
      <c r="D162" s="18">
        <f>D163</f>
        <v>1915474.56</v>
      </c>
      <c r="E162" s="18">
        <f t="shared" si="14"/>
        <v>45.726570697411297</v>
      </c>
    </row>
    <row r="163" spans="1:5" x14ac:dyDescent="0.25">
      <c r="A163" s="2" t="s">
        <v>109</v>
      </c>
      <c r="B163" s="17">
        <v>3681500</v>
      </c>
      <c r="C163" s="17">
        <v>4188974.88</v>
      </c>
      <c r="D163" s="17">
        <v>1915474.56</v>
      </c>
      <c r="E163" s="17">
        <f t="shared" si="14"/>
        <v>45.726570697411297</v>
      </c>
    </row>
    <row r="164" spans="1:5" x14ac:dyDescent="0.25">
      <c r="A164" s="5" t="s">
        <v>125</v>
      </c>
      <c r="B164" s="18">
        <f>B147+B149+B151+B153+B158+B160+B162</f>
        <v>4523390</v>
      </c>
      <c r="C164" s="18">
        <f>C147+C149+C151+C153+C158+C160+C162</f>
        <v>5135622.42</v>
      </c>
      <c r="D164" s="18">
        <f>D147+D149+D151+D153+D158+D160+D162</f>
        <v>2295563.5</v>
      </c>
      <c r="E164" s="18">
        <f>D164/C164*100</f>
        <v>44.698837108044245</v>
      </c>
    </row>
    <row r="167" spans="1:5" ht="15.75" x14ac:dyDescent="0.25">
      <c r="A167" s="27" t="s">
        <v>38</v>
      </c>
      <c r="B167" s="27"/>
      <c r="C167" s="27"/>
      <c r="D167" s="27"/>
      <c r="E167" s="27"/>
    </row>
    <row r="168" spans="1:5" x14ac:dyDescent="0.25">
      <c r="A168" s="6" t="s">
        <v>82</v>
      </c>
      <c r="B168" s="6" t="s">
        <v>112</v>
      </c>
      <c r="C168" s="6" t="s">
        <v>124</v>
      </c>
      <c r="D168" s="6" t="s">
        <v>111</v>
      </c>
      <c r="E168" s="22" t="s">
        <v>110</v>
      </c>
    </row>
    <row r="169" spans="1:5" x14ac:dyDescent="0.25">
      <c r="A169" s="14">
        <v>1</v>
      </c>
      <c r="B169" s="14">
        <v>2</v>
      </c>
      <c r="C169" s="14">
        <v>3</v>
      </c>
      <c r="D169" s="14">
        <v>4</v>
      </c>
      <c r="E169" s="14">
        <v>5</v>
      </c>
    </row>
    <row r="170" spans="1:5" x14ac:dyDescent="0.25">
      <c r="A170" s="5" t="s">
        <v>84</v>
      </c>
      <c r="B170" s="18">
        <f>B171</f>
        <v>7150</v>
      </c>
      <c r="C170" s="18">
        <f>C171</f>
        <v>65950</v>
      </c>
      <c r="D170" s="18">
        <f>D171</f>
        <v>1425</v>
      </c>
      <c r="E170" s="18">
        <f t="shared" ref="E170:E188" si="15">D170/C170*100</f>
        <v>2.1607278241091739</v>
      </c>
    </row>
    <row r="171" spans="1:5" x14ac:dyDescent="0.25">
      <c r="A171" s="2" t="s">
        <v>85</v>
      </c>
      <c r="B171" s="17">
        <v>7150</v>
      </c>
      <c r="C171" s="17">
        <v>65950</v>
      </c>
      <c r="D171" s="17">
        <v>1425</v>
      </c>
      <c r="E171" s="17">
        <f t="shared" si="15"/>
        <v>2.1607278241091739</v>
      </c>
    </row>
    <row r="172" spans="1:5" x14ac:dyDescent="0.25">
      <c r="A172" s="5" t="s">
        <v>86</v>
      </c>
      <c r="B172" s="18">
        <f>B173</f>
        <v>45000</v>
      </c>
      <c r="C172" s="18">
        <f>C173</f>
        <v>56562.96</v>
      </c>
      <c r="D172" s="18">
        <f>D173</f>
        <v>25652.240000000002</v>
      </c>
      <c r="E172" s="18">
        <f t="shared" si="15"/>
        <v>45.351657692596007</v>
      </c>
    </row>
    <row r="173" spans="1:5" x14ac:dyDescent="0.25">
      <c r="A173" s="2" t="s">
        <v>87</v>
      </c>
      <c r="B173" s="17">
        <v>45000</v>
      </c>
      <c r="C173" s="17">
        <v>56562.96</v>
      </c>
      <c r="D173" s="17">
        <v>25652.240000000002</v>
      </c>
      <c r="E173" s="17">
        <f t="shared" si="15"/>
        <v>45.351657692596007</v>
      </c>
    </row>
    <row r="174" spans="1:5" x14ac:dyDescent="0.25">
      <c r="A174" s="5" t="s">
        <v>88</v>
      </c>
      <c r="B174" s="18">
        <f>B175</f>
        <v>205840</v>
      </c>
      <c r="C174" s="18">
        <f>C175</f>
        <v>205840</v>
      </c>
      <c r="D174" s="18">
        <f>D175</f>
        <v>86182.82</v>
      </c>
      <c r="E174" s="18">
        <f t="shared" si="15"/>
        <v>41.868839875631565</v>
      </c>
    </row>
    <row r="175" spans="1:5" x14ac:dyDescent="0.25">
      <c r="A175" s="2" t="s">
        <v>89</v>
      </c>
      <c r="B175" s="17">
        <v>205840</v>
      </c>
      <c r="C175" s="17">
        <v>205840</v>
      </c>
      <c r="D175" s="17">
        <v>86182.82</v>
      </c>
      <c r="E175" s="17">
        <f t="shared" si="15"/>
        <v>41.868839875631565</v>
      </c>
    </row>
    <row r="176" spans="1:5" x14ac:dyDescent="0.25">
      <c r="A176" s="5" t="s">
        <v>90</v>
      </c>
      <c r="B176" s="18">
        <f>B177+B178+B179+B180+B181</f>
        <v>747400</v>
      </c>
      <c r="C176" s="18">
        <f>C177+C178+C179+C180+C181</f>
        <v>674885.91</v>
      </c>
      <c r="D176" s="18">
        <f>D177+D178+D179+D180+D181</f>
        <v>241719.76</v>
      </c>
      <c r="E176" s="18">
        <f t="shared" si="15"/>
        <v>35.816388580404649</v>
      </c>
    </row>
    <row r="177" spans="1:5" x14ac:dyDescent="0.25">
      <c r="A177" s="2" t="s">
        <v>140</v>
      </c>
      <c r="B177" s="17">
        <v>0</v>
      </c>
      <c r="C177" s="17">
        <v>0</v>
      </c>
      <c r="D177" s="17"/>
      <c r="E177" s="17">
        <v>0</v>
      </c>
    </row>
    <row r="178" spans="1:5" x14ac:dyDescent="0.25">
      <c r="A178" s="2" t="s">
        <v>119</v>
      </c>
      <c r="B178" s="17">
        <v>426500</v>
      </c>
      <c r="C178" s="17">
        <v>361500</v>
      </c>
      <c r="D178" s="17">
        <v>160861</v>
      </c>
      <c r="E178" s="17">
        <f t="shared" si="15"/>
        <v>44.498201936376205</v>
      </c>
    </row>
    <row r="179" spans="1:5" x14ac:dyDescent="0.25">
      <c r="A179" s="2" t="s">
        <v>91</v>
      </c>
      <c r="B179" s="17">
        <v>114900</v>
      </c>
      <c r="C179" s="17">
        <v>112434.76</v>
      </c>
      <c r="D179" s="17">
        <v>6600</v>
      </c>
      <c r="E179" s="17">
        <f t="shared" si="15"/>
        <v>5.8700707859384416</v>
      </c>
    </row>
    <row r="180" spans="1:5" x14ac:dyDescent="0.25">
      <c r="A180" s="2" t="s">
        <v>121</v>
      </c>
      <c r="B180" s="17">
        <v>46000</v>
      </c>
      <c r="C180" s="17">
        <v>50000</v>
      </c>
      <c r="D180" s="17">
        <v>36860.58</v>
      </c>
      <c r="E180" s="17">
        <f t="shared" si="15"/>
        <v>73.721160000000012</v>
      </c>
    </row>
    <row r="181" spans="1:5" x14ac:dyDescent="0.25">
      <c r="A181" s="2" t="s">
        <v>114</v>
      </c>
      <c r="B181" s="17">
        <v>160000</v>
      </c>
      <c r="C181" s="17">
        <v>150951.15</v>
      </c>
      <c r="D181" s="17">
        <v>37398.18</v>
      </c>
      <c r="E181" s="17">
        <f t="shared" si="15"/>
        <v>24.775021588109798</v>
      </c>
    </row>
    <row r="182" spans="1:5" x14ac:dyDescent="0.25">
      <c r="A182" s="5" t="s">
        <v>92</v>
      </c>
      <c r="B182" s="18">
        <f>B183</f>
        <v>8500</v>
      </c>
      <c r="C182" s="18">
        <f>C183</f>
        <v>10299.280000000001</v>
      </c>
      <c r="D182" s="18">
        <f>D183</f>
        <v>9355</v>
      </c>
      <c r="E182" s="18">
        <f t="shared" si="15"/>
        <v>90.831592111293219</v>
      </c>
    </row>
    <row r="183" spans="1:5" x14ac:dyDescent="0.25">
      <c r="A183" s="2" t="s">
        <v>118</v>
      </c>
      <c r="B183" s="17">
        <v>8500</v>
      </c>
      <c r="C183" s="17">
        <v>10299.280000000001</v>
      </c>
      <c r="D183" s="17">
        <v>9355</v>
      </c>
      <c r="E183" s="17">
        <f t="shared" si="15"/>
        <v>90.831592111293219</v>
      </c>
    </row>
    <row r="184" spans="1:5" x14ac:dyDescent="0.25">
      <c r="A184" s="5" t="s">
        <v>93</v>
      </c>
      <c r="B184" s="18">
        <f>B185</f>
        <v>3000</v>
      </c>
      <c r="C184" s="18">
        <f>C185</f>
        <v>3000</v>
      </c>
      <c r="D184" s="18">
        <f>D185</f>
        <v>0</v>
      </c>
      <c r="E184" s="17">
        <f t="shared" si="15"/>
        <v>0</v>
      </c>
    </row>
    <row r="185" spans="1:5" x14ac:dyDescent="0.25">
      <c r="A185" s="2" t="s">
        <v>113</v>
      </c>
      <c r="B185" s="17">
        <v>3000</v>
      </c>
      <c r="C185" s="17">
        <v>3000</v>
      </c>
      <c r="D185" s="17">
        <v>0</v>
      </c>
      <c r="E185" s="17">
        <f t="shared" si="15"/>
        <v>0</v>
      </c>
    </row>
    <row r="186" spans="1:5" x14ac:dyDescent="0.25">
      <c r="A186" s="5" t="s">
        <v>108</v>
      </c>
      <c r="B186" s="18">
        <f>B187</f>
        <v>3681500</v>
      </c>
      <c r="C186" s="18">
        <f>C187</f>
        <v>4181500</v>
      </c>
      <c r="D186" s="18">
        <f>D187</f>
        <v>1916503.31</v>
      </c>
      <c r="E186" s="18">
        <f t="shared" si="15"/>
        <v>45.832914265215834</v>
      </c>
    </row>
    <row r="187" spans="1:5" x14ac:dyDescent="0.25">
      <c r="A187" s="2" t="s">
        <v>109</v>
      </c>
      <c r="B187" s="17">
        <v>3681500</v>
      </c>
      <c r="C187" s="17">
        <v>4181500</v>
      </c>
      <c r="D187" s="17">
        <v>1916503.31</v>
      </c>
      <c r="E187" s="17">
        <f t="shared" si="15"/>
        <v>45.832914265215834</v>
      </c>
    </row>
    <row r="188" spans="1:5" x14ac:dyDescent="0.25">
      <c r="A188" s="5" t="s">
        <v>105</v>
      </c>
      <c r="B188" s="18">
        <f>B170+B172+B174+B176+B182+B184+B186</f>
        <v>4698390</v>
      </c>
      <c r="C188" s="18">
        <f>C170+C172+C174+C176+C182+C184+C186</f>
        <v>5198038.1500000004</v>
      </c>
      <c r="D188" s="18">
        <f>D170+D172+D174+D176+D182+D184+D186</f>
        <v>2280838.13</v>
      </c>
      <c r="E188" s="18">
        <f t="shared" si="15"/>
        <v>43.878826283720137</v>
      </c>
    </row>
  </sheetData>
  <mergeCells count="4">
    <mergeCell ref="A44:E44"/>
    <mergeCell ref="A76:E76"/>
    <mergeCell ref="A144:E144"/>
    <mergeCell ref="A167:E167"/>
  </mergeCell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 Proračun OŠ Koprivnički Bregi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Racunovodstvo</cp:lastModifiedBy>
  <cp:lastPrinted>2022-07-08T08:22:56Z</cp:lastPrinted>
  <dcterms:created xsi:type="dcterms:W3CDTF">2020-03-06T06:18:22Z</dcterms:created>
  <dcterms:modified xsi:type="dcterms:W3CDTF">2022-07-08T10:35:51Z</dcterms:modified>
</cp:coreProperties>
</file>